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80" tabRatio="923" activeTab="0"/>
  </bookViews>
  <sheets>
    <sheet name="Alates 01.08.2009" sheetId="1" r:id="rId1"/>
    <sheet name="Töötasu 01.06.09-31.12.09" sheetId="2" r:id="rId2"/>
    <sheet name="Töötasu üle 2310 kr (2008)" sheetId="3" r:id="rId3"/>
    <sheet name="Töötasu alla 2310 kr (2008)" sheetId="4" r:id="rId4"/>
    <sheet name="Töötasu on üle 2000 kr (2007)" sheetId="5" r:id="rId5"/>
    <sheet name="Töötasu alla 2000 kr (2007)" sheetId="6" r:id="rId6"/>
    <sheet name="II variant 2008" sheetId="7" r:id="rId7"/>
    <sheet name="II variant 2007" sheetId="8" r:id="rId8"/>
  </sheets>
  <definedNames/>
  <calcPr fullCalcOnLoad="1"/>
</workbook>
</file>

<file path=xl/sharedStrings.xml><?xml version="1.0" encoding="utf-8"?>
<sst xmlns="http://schemas.openxmlformats.org/spreadsheetml/2006/main" count="835" uniqueCount="72">
  <si>
    <t>Brutopalk</t>
  </si>
  <si>
    <t>muuda siit (bruto)  &gt;</t>
  </si>
  <si>
    <t>krooni</t>
  </si>
  <si>
    <t>Töötuskindlustus =</t>
  </si>
  <si>
    <t>.=</t>
  </si>
  <si>
    <t>KOKKU</t>
  </si>
  <si>
    <t>Maksuvaba kuus</t>
  </si>
  <si>
    <t>.-</t>
  </si>
  <si>
    <t>Tulumaks =</t>
  </si>
  <si>
    <t>Kuulub väljamaksmisele</t>
  </si>
  <si>
    <t>tulemus (neto)  &gt;</t>
  </si>
  <si>
    <t>brutopalk</t>
  </si>
  <si>
    <t>Sotsiaalmaks 33%</t>
  </si>
  <si>
    <t>.+</t>
  </si>
  <si>
    <t>KOKKU TÖÖANDJA KULU</t>
  </si>
  <si>
    <t>isik liitunud kogmispensioniga</t>
  </si>
  <si>
    <t>Palgaarvestus</t>
  </si>
  <si>
    <t>Nimi</t>
  </si>
  <si>
    <t>Isikukood</t>
  </si>
  <si>
    <t>Sotsmaks</t>
  </si>
  <si>
    <t>Bruto</t>
  </si>
  <si>
    <t>II sammas</t>
  </si>
  <si>
    <t>Töötus (isik)</t>
  </si>
  <si>
    <t>T/m</t>
  </si>
  <si>
    <t>Neto</t>
  </si>
  <si>
    <t>TA tööt.k.m.</t>
  </si>
  <si>
    <t>44..</t>
  </si>
  <si>
    <t>isik ei ole liitunud kogmispensioniga</t>
  </si>
  <si>
    <t>Töötasud kokku:</t>
  </si>
  <si>
    <t>Töötaja 1</t>
  </si>
  <si>
    <t>Töötaja 2</t>
  </si>
  <si>
    <t>Kogumispensioni II sammas =</t>
  </si>
  <si>
    <t>Isik on liitunud kogmispensioniga ja rakendatakse maksuvaba miinimumi</t>
  </si>
  <si>
    <t>Isik ei ole liitunud kogmispensioniga ja  rakendatakse maksuvaba miinimumi</t>
  </si>
  <si>
    <t>Isik on liitunud kogmispensioniga ning ei rakendata maksuvaba miinimumi</t>
  </si>
  <si>
    <t>Isik ei ole liitunud kogmispensioniga ning ei rakendata maksuvaba miinimumi</t>
  </si>
  <si>
    <t>http://www.rmp.ee</t>
  </si>
  <si>
    <t>Töötaja 3</t>
  </si>
  <si>
    <t>Töötaja 4</t>
  </si>
  <si>
    <t xml:space="preserve">Kasutamata maksuvaba antud kuul </t>
  </si>
  <si>
    <t>Kasutamata maksuvaba võib summeerida kalendriaasta siseselt ja rakendada kasutamata osa järgmisel kuul, kui siis töötasu ületab maksuvaba miinimumi</t>
  </si>
  <si>
    <t>0,6%    X</t>
  </si>
  <si>
    <t>2%       X</t>
  </si>
  <si>
    <t>Töötuskindlustus 0,3%</t>
  </si>
  <si>
    <t>0,6%   X</t>
  </si>
  <si>
    <t>2%      X</t>
  </si>
  <si>
    <t>2%     X</t>
  </si>
  <si>
    <t>Kasutamata T/M vaba</t>
  </si>
  <si>
    <t>22%     X</t>
  </si>
  <si>
    <t>21%     X</t>
  </si>
  <si>
    <t>NB! Exel liidab oma ümardamisreeglitega</t>
  </si>
  <si>
    <t>Kontrolli kindlasti üle täiskroonides liitmine</t>
  </si>
  <si>
    <t>Kasutatavad ka palkade korral mis jäävad alla 2310 krooni</t>
  </si>
  <si>
    <t>NB! Lubatud arvutusviga kuni 5.-</t>
  </si>
  <si>
    <t>2%    X</t>
  </si>
  <si>
    <t>Töötuskindlustus 1%</t>
  </si>
  <si>
    <t>2%   X</t>
  </si>
  <si>
    <t>Isikule ei arvutata kogmispensioni ja  rakendatakse maksuvaba miinimumi</t>
  </si>
  <si>
    <t>Isikule ei arvestata kogmispensioni ega ka töötuskindlustust ja  rakendatakse maksuvaba miinimumi</t>
  </si>
  <si>
    <t>Isikule ei arvutata kogmispensioniga ning EI rakendata maksuvaba miinimumi</t>
  </si>
  <si>
    <t>Kasutatavad palkade korral mis jäävad üle 2296 krooni ja arvestatakse TÖÖTUSKINDLUSTUST</t>
  </si>
  <si>
    <t>Kasutatavad palkade korral mis jäävad ALLA 2296 krooni ja arvestatakse TÖÖTUSKINDLUSTUST</t>
  </si>
  <si>
    <t>Töötasu on alla 2250.-</t>
  </si>
  <si>
    <t>Isikule ei arvestata kogmispensioni ega ka töötuskindlustust ja EI rakendata maksuvaba miinimumi</t>
  </si>
  <si>
    <t>Ükskõik, kui suure töötasu korral</t>
  </si>
  <si>
    <t>Töötasu on üle 2250.-</t>
  </si>
  <si>
    <t>Kasutavavad isikutel, kellelt ei arvestata töötaja TÖÖTUSKINDLUSTUST</t>
  </si>
  <si>
    <t>2,8%   X</t>
  </si>
  <si>
    <t>Töötuskindlustus 1,4%</t>
  </si>
  <si>
    <t>2,8%    X</t>
  </si>
  <si>
    <t>Kasutatavad palkade korral mis jäävad üle 2315 krooni ja arvestatakse TÖÖTUSKINDLUSTUST</t>
  </si>
  <si>
    <t>Kasutatavad palkade korral mis jäävad ALLA 2315 krooni ja arvestatakse TÖÖTUSKINDLUSTUST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</si>
</sst>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"/>
    <numFmt numFmtId="165" formatCode="0.000"/>
    <numFmt numFmtId="166" formatCode="0.0"/>
    <numFmt numFmtId="167" formatCode="0.0000"/>
  </numFmts>
  <fonts count="53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/>
    </xf>
    <xf numFmtId="9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1" fontId="13" fillId="0" borderId="13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14" fillId="0" borderId="1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5" fillId="0" borderId="0" xfId="53" applyAlignment="1" applyProtection="1">
      <alignment/>
      <protection/>
    </xf>
    <xf numFmtId="1" fontId="0" fillId="0" borderId="10" xfId="0" applyNumberFormat="1" applyFont="1" applyBorder="1" applyAlignment="1">
      <alignment/>
    </xf>
    <xf numFmtId="0" fontId="12" fillId="0" borderId="11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wrapText="1"/>
    </xf>
    <xf numFmtId="0" fontId="0" fillId="0" borderId="10" xfId="0" applyBorder="1" applyAlignment="1">
      <alignment/>
    </xf>
    <xf numFmtId="1" fontId="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0" fillId="34" borderId="0" xfId="0" applyFont="1" applyFill="1" applyAlignment="1">
      <alignment horizontal="left" wrapText="1"/>
    </xf>
    <xf numFmtId="0" fontId="2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mp.e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spans="1:12" ht="12.75">
      <c r="A1" s="50" t="s">
        <v>36</v>
      </c>
      <c r="L1" s="55" t="s">
        <v>53</v>
      </c>
    </row>
    <row r="2" spans="1:12" ht="18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47" t="s">
        <v>57</v>
      </c>
      <c r="B3" s="49"/>
      <c r="C3" s="49"/>
      <c r="D3" s="49"/>
      <c r="E3" s="49"/>
      <c r="H3" s="47" t="s">
        <v>59</v>
      </c>
      <c r="I3" s="49"/>
      <c r="J3" s="49"/>
      <c r="K3" s="49"/>
      <c r="L3" s="49"/>
    </row>
    <row r="4" spans="1:13" ht="20.25">
      <c r="A4" s="1" t="s">
        <v>0</v>
      </c>
      <c r="B4" s="69" t="s">
        <v>1</v>
      </c>
      <c r="C4" s="69"/>
      <c r="D4" s="69"/>
      <c r="E4" s="2">
        <v>10000</v>
      </c>
      <c r="F4" s="1" t="s">
        <v>2</v>
      </c>
      <c r="G4" s="3"/>
      <c r="H4" s="1" t="s">
        <v>0</v>
      </c>
      <c r="I4" s="69" t="s">
        <v>1</v>
      </c>
      <c r="J4" s="69"/>
      <c r="K4" s="69"/>
      <c r="L4" s="2">
        <v>10000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67</v>
      </c>
      <c r="C7" s="9">
        <f>E4</f>
        <v>10000</v>
      </c>
      <c r="D7" s="10" t="s">
        <v>4</v>
      </c>
      <c r="E7" s="16">
        <f>C7*2.8%</f>
        <v>279.99999999999994</v>
      </c>
      <c r="F7" s="6"/>
      <c r="H7" s="7" t="s">
        <v>3</v>
      </c>
      <c r="I7" s="8" t="s">
        <v>67</v>
      </c>
      <c r="J7" s="9">
        <f>L4</f>
        <v>10000</v>
      </c>
      <c r="K7" s="10" t="s">
        <v>4</v>
      </c>
      <c r="L7" s="16">
        <f>J7*2.8%</f>
        <v>279.99999999999994</v>
      </c>
      <c r="M7" s="6"/>
    </row>
    <row r="8" spans="1:13" ht="18.75" thickBot="1">
      <c r="A8" s="7"/>
      <c r="B8" s="8"/>
      <c r="C8" s="9"/>
      <c r="D8" s="10"/>
      <c r="E8" s="11"/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279.99999999999994</v>
      </c>
      <c r="F9" s="14"/>
      <c r="H9" s="12" t="s">
        <v>5</v>
      </c>
      <c r="I9" s="13"/>
      <c r="J9" s="13"/>
      <c r="K9" s="10"/>
      <c r="L9" s="14">
        <f>SUM(L7:L8)</f>
        <v>279.99999999999994</v>
      </c>
      <c r="M9" s="14"/>
    </row>
    <row r="10" spans="1:13" ht="18">
      <c r="A10" s="7" t="s">
        <v>6</v>
      </c>
      <c r="B10" s="15">
        <v>2250</v>
      </c>
      <c r="C10" s="13"/>
      <c r="D10" s="10"/>
      <c r="E10" s="16">
        <f>E4</f>
        <v>10000</v>
      </c>
      <c r="F10" s="16"/>
      <c r="G10" s="6"/>
      <c r="H10" s="7" t="s">
        <v>6</v>
      </c>
      <c r="I10" s="15">
        <v>0</v>
      </c>
      <c r="J10" s="13"/>
      <c r="K10" s="10"/>
      <c r="L10" s="16">
        <f>L4</f>
        <v>10000</v>
      </c>
      <c r="M10" s="16"/>
    </row>
    <row r="11" spans="1:13" ht="18">
      <c r="A11" s="6"/>
      <c r="B11" s="13"/>
      <c r="C11" s="17"/>
      <c r="D11" s="10" t="s">
        <v>7</v>
      </c>
      <c r="E11" s="16">
        <f>E9</f>
        <v>279.99999999999994</v>
      </c>
      <c r="F11" s="16"/>
      <c r="G11" s="6"/>
      <c r="H11" s="6"/>
      <c r="I11" s="13"/>
      <c r="J11" s="17"/>
      <c r="K11" s="10" t="s">
        <v>7</v>
      </c>
      <c r="L11" s="16">
        <f>L9</f>
        <v>279.99999999999994</v>
      </c>
      <c r="M11" s="16"/>
    </row>
    <row r="12" spans="1:13" ht="18.75" thickBot="1">
      <c r="A12" s="6"/>
      <c r="B12" s="13"/>
      <c r="C12" s="13"/>
      <c r="D12" s="10" t="s">
        <v>7</v>
      </c>
      <c r="E12" s="18">
        <f>B10</f>
        <v>2250</v>
      </c>
      <c r="F12" s="19"/>
      <c r="G12" s="6"/>
      <c r="H12" s="6"/>
      <c r="I12" s="13"/>
      <c r="J12" s="13"/>
      <c r="K12" s="10" t="s">
        <v>7</v>
      </c>
      <c r="L12" s="18">
        <f>I10</f>
        <v>0</v>
      </c>
      <c r="M12" s="19"/>
    </row>
    <row r="13" spans="1:13" ht="18">
      <c r="A13" s="6"/>
      <c r="B13" s="13"/>
      <c r="C13" s="13"/>
      <c r="D13" s="20"/>
      <c r="E13" s="14">
        <f>E10-E11-E12</f>
        <v>7470</v>
      </c>
      <c r="F13" s="14"/>
      <c r="G13" s="6"/>
      <c r="H13" s="6"/>
      <c r="I13" s="13"/>
      <c r="J13" s="13"/>
      <c r="K13" s="20"/>
      <c r="L13" s="14">
        <f>L10-L11-L12</f>
        <v>9720</v>
      </c>
      <c r="M13" s="14"/>
    </row>
    <row r="14" spans="1:13" ht="18.75" thickBot="1">
      <c r="A14" s="21" t="s">
        <v>8</v>
      </c>
      <c r="B14" s="22" t="s">
        <v>49</v>
      </c>
      <c r="C14" s="23">
        <f>E13</f>
        <v>7470</v>
      </c>
      <c r="D14" s="24" t="s">
        <v>4</v>
      </c>
      <c r="E14" s="51">
        <f>C14*21%</f>
        <v>1568.7</v>
      </c>
      <c r="F14" s="4"/>
      <c r="G14" s="6"/>
      <c r="H14" s="21" t="s">
        <v>8</v>
      </c>
      <c r="I14" s="22" t="s">
        <v>49</v>
      </c>
      <c r="J14" s="23">
        <f>L13</f>
        <v>9720</v>
      </c>
      <c r="K14" s="24" t="s">
        <v>4</v>
      </c>
      <c r="L14" s="51">
        <f>J14*21%</f>
        <v>2041.1999999999998</v>
      </c>
      <c r="M14" s="4"/>
    </row>
    <row r="15" spans="1:13" ht="18">
      <c r="A15" s="25" t="s">
        <v>9</v>
      </c>
      <c r="B15" s="6"/>
      <c r="C15" s="13"/>
      <c r="D15" s="6"/>
      <c r="E15" s="16">
        <f>E4</f>
        <v>10000</v>
      </c>
      <c r="F15" s="16"/>
      <c r="G15" s="6"/>
      <c r="H15" s="25" t="s">
        <v>9</v>
      </c>
      <c r="I15" s="6"/>
      <c r="J15" s="13"/>
      <c r="K15" s="6"/>
      <c r="L15" s="16">
        <f>L4</f>
        <v>10000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279.99999999999994</v>
      </c>
      <c r="F16" s="16"/>
      <c r="G16" s="6"/>
      <c r="H16" s="6"/>
      <c r="I16" s="6"/>
      <c r="J16" s="6"/>
      <c r="K16" s="10" t="s">
        <v>7</v>
      </c>
      <c r="L16" s="16">
        <f>L9</f>
        <v>279.99999999999994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1568.7</v>
      </c>
      <c r="F17" s="4"/>
      <c r="G17" s="6"/>
      <c r="H17" s="6"/>
      <c r="I17" s="6"/>
      <c r="J17" s="6"/>
      <c r="K17" s="10" t="s">
        <v>7</v>
      </c>
      <c r="L17" s="51">
        <f>L14</f>
        <v>2041.1999999999998</v>
      </c>
      <c r="M17" s="4"/>
    </row>
    <row r="18" spans="1:13" ht="26.25">
      <c r="A18" s="6"/>
      <c r="B18" s="6"/>
      <c r="C18" s="66" t="s">
        <v>10</v>
      </c>
      <c r="D18" s="66"/>
      <c r="E18" s="26">
        <f>E15-E16-E17</f>
        <v>8151.3</v>
      </c>
      <c r="F18" s="1" t="s">
        <v>2</v>
      </c>
      <c r="G18" s="27"/>
      <c r="H18" s="6"/>
      <c r="I18" s="6"/>
      <c r="J18" s="66" t="s">
        <v>10</v>
      </c>
      <c r="K18" s="66"/>
      <c r="L18" s="26">
        <f>L15-L16-L17</f>
        <v>7678.8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3300</v>
      </c>
      <c r="H22" s="29" t="s">
        <v>12</v>
      </c>
      <c r="J22" s="6"/>
      <c r="K22" s="30" t="s">
        <v>13</v>
      </c>
      <c r="L22" s="16">
        <f>L4*33%</f>
        <v>3300</v>
      </c>
    </row>
    <row r="23" spans="1:12" ht="12.75">
      <c r="A23" s="31" t="s">
        <v>68</v>
      </c>
      <c r="C23" s="6"/>
      <c r="D23" s="30" t="s">
        <v>13</v>
      </c>
      <c r="E23" s="16">
        <f>E4*1.4%</f>
        <v>139.99999999999997</v>
      </c>
      <c r="H23" s="31" t="s">
        <v>68</v>
      </c>
      <c r="J23" s="6"/>
      <c r="K23" s="30" t="s">
        <v>13</v>
      </c>
      <c r="L23" s="16">
        <f>L4*1.4%</f>
        <v>139.99999999999997</v>
      </c>
    </row>
    <row r="24" spans="1:12" ht="18">
      <c r="A24" s="20" t="s">
        <v>14</v>
      </c>
      <c r="B24" s="25"/>
      <c r="D24" s="30" t="s">
        <v>4</v>
      </c>
      <c r="E24" s="14">
        <f>E4+E22+E23</f>
        <v>13440</v>
      </c>
      <c r="H24" s="20" t="s">
        <v>14</v>
      </c>
      <c r="I24" s="25"/>
      <c r="K24" s="30" t="s">
        <v>4</v>
      </c>
      <c r="L24" s="14">
        <f>L4+L22+L23</f>
        <v>13440</v>
      </c>
    </row>
    <row r="28" spans="1:14" ht="20.25" customHeight="1">
      <c r="A28" s="70" t="s">
        <v>71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57"/>
    </row>
    <row r="29" spans="1:14" ht="12.75">
      <c r="A29" s="47" t="s">
        <v>57</v>
      </c>
      <c r="B29" s="49"/>
      <c r="C29" s="49"/>
      <c r="D29" s="49"/>
      <c r="E29" s="49"/>
      <c r="H29" s="47" t="s">
        <v>59</v>
      </c>
      <c r="I29" s="49"/>
      <c r="J29" s="49"/>
      <c r="K29" s="49"/>
      <c r="L29" s="49"/>
      <c r="N29" s="61"/>
    </row>
    <row r="30" spans="1:13" ht="18">
      <c r="A30" s="1" t="s">
        <v>0</v>
      </c>
      <c r="B30" s="69" t="s">
        <v>1</v>
      </c>
      <c r="C30" s="69"/>
      <c r="D30" s="69"/>
      <c r="E30" s="2">
        <v>2315</v>
      </c>
      <c r="F30" s="1" t="s">
        <v>2</v>
      </c>
      <c r="H30" s="1" t="s">
        <v>0</v>
      </c>
      <c r="I30" s="69" t="s">
        <v>1</v>
      </c>
      <c r="J30" s="69"/>
      <c r="K30" s="69"/>
      <c r="L30" s="2">
        <v>1500</v>
      </c>
      <c r="M30" s="1" t="s">
        <v>2</v>
      </c>
    </row>
    <row r="31" spans="1:13" ht="12.75">
      <c r="A31" s="5"/>
      <c r="B31" s="6"/>
      <c r="C31" s="6"/>
      <c r="D31" s="6"/>
      <c r="E31" s="6"/>
      <c r="F31" s="6"/>
      <c r="H31" s="5"/>
      <c r="I31" s="6"/>
      <c r="J31" s="6"/>
      <c r="K31" s="6"/>
      <c r="L31" s="6"/>
      <c r="M31" s="6"/>
    </row>
    <row r="32" spans="1:13" ht="18.75" thickBot="1">
      <c r="A32" s="7" t="s">
        <v>3</v>
      </c>
      <c r="B32" s="8" t="s">
        <v>69</v>
      </c>
      <c r="C32" s="9">
        <f>E30</f>
        <v>2315</v>
      </c>
      <c r="D32" s="10" t="s">
        <v>4</v>
      </c>
      <c r="E32" s="51">
        <f>C32*2.8%</f>
        <v>64.82</v>
      </c>
      <c r="F32" s="6"/>
      <c r="H32" s="7" t="s">
        <v>3</v>
      </c>
      <c r="I32" s="8" t="s">
        <v>67</v>
      </c>
      <c r="J32" s="9">
        <f>L30</f>
        <v>1500</v>
      </c>
      <c r="K32" s="10" t="s">
        <v>4</v>
      </c>
      <c r="L32" s="51">
        <f>J32*2.8%</f>
        <v>41.99999999999999</v>
      </c>
      <c r="M32" s="6"/>
    </row>
    <row r="33" spans="1:13" ht="18">
      <c r="A33" s="12" t="s">
        <v>5</v>
      </c>
      <c r="B33" s="13"/>
      <c r="C33" s="13"/>
      <c r="D33" s="10"/>
      <c r="E33" s="14">
        <f>SUM(E32:E32)</f>
        <v>64.82</v>
      </c>
      <c r="F33" s="14"/>
      <c r="H33" s="12" t="s">
        <v>5</v>
      </c>
      <c r="I33" s="13"/>
      <c r="J33" s="13"/>
      <c r="K33" s="10"/>
      <c r="L33" s="14">
        <f>SUM(L32:L32)</f>
        <v>41.99999999999999</v>
      </c>
      <c r="M33" s="14"/>
    </row>
    <row r="34" spans="1:13" ht="18">
      <c r="A34" s="7" t="s">
        <v>6</v>
      </c>
      <c r="B34" s="15">
        <v>2250</v>
      </c>
      <c r="C34" s="13"/>
      <c r="D34" s="10"/>
      <c r="E34" s="16">
        <f>E30</f>
        <v>2315</v>
      </c>
      <c r="F34" s="16"/>
      <c r="H34" s="7" t="s">
        <v>6</v>
      </c>
      <c r="I34" s="15">
        <v>0</v>
      </c>
      <c r="J34" s="13"/>
      <c r="K34" s="10"/>
      <c r="L34" s="16">
        <f>L30</f>
        <v>1500</v>
      </c>
      <c r="M34" s="16"/>
    </row>
    <row r="35" spans="1:13" ht="18.75" thickBot="1">
      <c r="A35" s="7"/>
      <c r="B35" s="15"/>
      <c r="C35" s="13"/>
      <c r="D35" s="10" t="s">
        <v>7</v>
      </c>
      <c r="E35" s="51">
        <f>E33</f>
        <v>64.82</v>
      </c>
      <c r="F35" s="16"/>
      <c r="H35" s="6"/>
      <c r="I35" s="13"/>
      <c r="J35" s="17"/>
      <c r="K35" s="10" t="s">
        <v>7</v>
      </c>
      <c r="L35" s="16">
        <f>L33</f>
        <v>41.99999999999999</v>
      </c>
      <c r="M35" s="16"/>
    </row>
    <row r="36" spans="1:13" ht="18.75" thickBot="1">
      <c r="A36" s="7"/>
      <c r="B36" s="15"/>
      <c r="C36" s="13"/>
      <c r="D36" s="10" t="s">
        <v>4</v>
      </c>
      <c r="E36" s="64">
        <f>E34-E35</f>
        <v>2250.18</v>
      </c>
      <c r="F36" s="16"/>
      <c r="H36" s="6"/>
      <c r="I36" s="13"/>
      <c r="J36" s="17"/>
      <c r="K36" s="10" t="s">
        <v>7</v>
      </c>
      <c r="L36" s="18">
        <f>I34</f>
        <v>0</v>
      </c>
      <c r="M36" s="16"/>
    </row>
    <row r="37" spans="1:13" ht="18">
      <c r="A37" s="7" t="s">
        <v>39</v>
      </c>
      <c r="C37" s="15">
        <f>B34-E36</f>
        <v>-0.1799999999998363</v>
      </c>
      <c r="D37" s="20"/>
      <c r="E37" s="14"/>
      <c r="F37" s="14"/>
      <c r="H37" s="6"/>
      <c r="I37" s="13"/>
      <c r="J37" s="13"/>
      <c r="L37" s="14">
        <f>L34-L35-L36</f>
        <v>1458</v>
      </c>
      <c r="M37" s="19"/>
    </row>
    <row r="38" spans="1:13" ht="34.5" customHeight="1">
      <c r="A38" s="65" t="s">
        <v>40</v>
      </c>
      <c r="B38" s="65"/>
      <c r="C38" s="65"/>
      <c r="D38" s="65"/>
      <c r="E38" s="65"/>
      <c r="F38" s="65"/>
      <c r="H38" s="6"/>
      <c r="I38" s="13"/>
      <c r="J38" s="13"/>
      <c r="K38" s="20"/>
      <c r="M38" s="14"/>
    </row>
    <row r="39" spans="1:13" ht="18.75" thickBot="1">
      <c r="A39" s="21" t="s">
        <v>8</v>
      </c>
      <c r="B39" s="22" t="s">
        <v>49</v>
      </c>
      <c r="C39" s="23">
        <f>E37</f>
        <v>0</v>
      </c>
      <c r="D39" s="24" t="s">
        <v>4</v>
      </c>
      <c r="E39" s="51">
        <f>C39*21%</f>
        <v>0</v>
      </c>
      <c r="F39" s="4"/>
      <c r="H39" s="21" t="s">
        <v>8</v>
      </c>
      <c r="I39" s="22" t="s">
        <v>49</v>
      </c>
      <c r="J39" s="23">
        <f>L37</f>
        <v>1458</v>
      </c>
      <c r="K39" s="24" t="s">
        <v>4</v>
      </c>
      <c r="L39" s="51">
        <f>J39*21%</f>
        <v>306.18</v>
      </c>
      <c r="M39" s="4"/>
    </row>
    <row r="40" spans="1:13" ht="18">
      <c r="A40" s="25" t="s">
        <v>9</v>
      </c>
      <c r="B40" s="6"/>
      <c r="C40" s="13"/>
      <c r="D40" s="6"/>
      <c r="E40" s="16">
        <f>E30</f>
        <v>2315</v>
      </c>
      <c r="F40" s="16"/>
      <c r="H40" s="25" t="s">
        <v>9</v>
      </c>
      <c r="I40" s="6"/>
      <c r="J40" s="13"/>
      <c r="K40" s="6"/>
      <c r="L40" s="16">
        <f>L30</f>
        <v>1500</v>
      </c>
      <c r="M40" s="16"/>
    </row>
    <row r="41" spans="1:13" ht="18">
      <c r="A41" s="6"/>
      <c r="B41" s="6"/>
      <c r="C41" s="6"/>
      <c r="D41" s="10" t="s">
        <v>7</v>
      </c>
      <c r="E41" s="16">
        <f>E33</f>
        <v>64.82</v>
      </c>
      <c r="F41" s="16"/>
      <c r="H41" s="6"/>
      <c r="I41" s="6"/>
      <c r="J41" s="6"/>
      <c r="K41" s="10" t="s">
        <v>7</v>
      </c>
      <c r="L41" s="16">
        <f>L33</f>
        <v>41.99999999999999</v>
      </c>
      <c r="M41" s="16"/>
    </row>
    <row r="42" spans="1:13" ht="18.75" thickBot="1">
      <c r="A42" s="6"/>
      <c r="B42" s="6"/>
      <c r="C42" s="6"/>
      <c r="D42" s="10" t="s">
        <v>7</v>
      </c>
      <c r="E42" s="51">
        <f>E39</f>
        <v>0</v>
      </c>
      <c r="F42" s="4"/>
      <c r="H42" s="6"/>
      <c r="I42" s="6"/>
      <c r="J42" s="6"/>
      <c r="K42" s="10" t="s">
        <v>7</v>
      </c>
      <c r="L42" s="51">
        <f>L39</f>
        <v>306.18</v>
      </c>
      <c r="M42" s="4"/>
    </row>
    <row r="43" spans="1:13" ht="20.25">
      <c r="A43" s="6"/>
      <c r="B43" s="6"/>
      <c r="C43" s="66" t="s">
        <v>10</v>
      </c>
      <c r="D43" s="66"/>
      <c r="E43" s="26">
        <f>E40-E41-E42</f>
        <v>2250.18</v>
      </c>
      <c r="F43" s="1" t="s">
        <v>2</v>
      </c>
      <c r="H43" s="6"/>
      <c r="I43" s="6"/>
      <c r="J43" s="66" t="s">
        <v>10</v>
      </c>
      <c r="K43" s="66"/>
      <c r="L43" s="26">
        <f>L40-L41-L42</f>
        <v>1151.82</v>
      </c>
      <c r="M43" s="1" t="s">
        <v>2</v>
      </c>
    </row>
    <row r="46" spans="5:12" ht="12.75">
      <c r="E46" s="28" t="s">
        <v>11</v>
      </c>
      <c r="L46" s="28" t="s">
        <v>11</v>
      </c>
    </row>
    <row r="47" spans="1:12" ht="12.75">
      <c r="A47" s="29" t="s">
        <v>12</v>
      </c>
      <c r="C47" s="6"/>
      <c r="D47" s="30" t="s">
        <v>13</v>
      </c>
      <c r="E47" s="16">
        <f>E30*33%</f>
        <v>763.95</v>
      </c>
      <c r="H47" s="29" t="s">
        <v>12</v>
      </c>
      <c r="J47" s="6"/>
      <c r="K47" s="30" t="s">
        <v>13</v>
      </c>
      <c r="L47" s="16">
        <f>L30*33%</f>
        <v>495</v>
      </c>
    </row>
    <row r="48" spans="1:12" ht="12.75">
      <c r="A48" s="31" t="s">
        <v>68</v>
      </c>
      <c r="C48" s="6"/>
      <c r="D48" s="30" t="s">
        <v>13</v>
      </c>
      <c r="E48" s="16">
        <f>E30*1.4%</f>
        <v>32.41</v>
      </c>
      <c r="H48" s="31" t="s">
        <v>68</v>
      </c>
      <c r="J48" s="6"/>
      <c r="K48" s="30" t="s">
        <v>13</v>
      </c>
      <c r="L48" s="16">
        <f>L30*1.4%</f>
        <v>20.999999999999996</v>
      </c>
    </row>
    <row r="49" spans="1:12" ht="18">
      <c r="A49" s="20" t="s">
        <v>14</v>
      </c>
      <c r="B49" s="25"/>
      <c r="D49" s="30" t="s">
        <v>4</v>
      </c>
      <c r="E49" s="14">
        <f>E30+E47+E48</f>
        <v>3111.3599999999997</v>
      </c>
      <c r="H49" s="20" t="s">
        <v>14</v>
      </c>
      <c r="I49" s="25"/>
      <c r="K49" s="30" t="s">
        <v>4</v>
      </c>
      <c r="L49" s="14">
        <f>L30+L47+L48</f>
        <v>2016</v>
      </c>
    </row>
    <row r="51" s="63" customFormat="1" ht="13.5" thickBot="1"/>
    <row r="52" spans="1:13" ht="18" customHeight="1">
      <c r="A52" s="70" t="s">
        <v>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18" customHeight="1">
      <c r="A53" s="67" t="s">
        <v>62</v>
      </c>
      <c r="B53" s="67"/>
      <c r="C53" s="67"/>
      <c r="D53" s="67"/>
      <c r="E53" s="67"/>
      <c r="F53" s="67"/>
      <c r="G53" s="62"/>
      <c r="H53" s="67" t="s">
        <v>65</v>
      </c>
      <c r="I53" s="67"/>
      <c r="J53" s="67"/>
      <c r="K53" s="67"/>
      <c r="L53" s="67"/>
      <c r="M53" s="67"/>
    </row>
    <row r="54" spans="1:13" ht="25.5" customHeight="1">
      <c r="A54" s="68" t="s">
        <v>58</v>
      </c>
      <c r="B54" s="68"/>
      <c r="C54" s="68"/>
      <c r="D54" s="68"/>
      <c r="E54" s="68"/>
      <c r="F54" s="68"/>
      <c r="H54" s="68" t="s">
        <v>58</v>
      </c>
      <c r="I54" s="68"/>
      <c r="J54" s="68"/>
      <c r="K54" s="68"/>
      <c r="L54" s="68"/>
      <c r="M54" s="68"/>
    </row>
    <row r="55" spans="1:13" ht="18">
      <c r="A55" s="1" t="s">
        <v>0</v>
      </c>
      <c r="B55" s="69" t="s">
        <v>1</v>
      </c>
      <c r="C55" s="69"/>
      <c r="D55" s="69"/>
      <c r="E55" s="2">
        <v>1000</v>
      </c>
      <c r="F55" s="1" t="s">
        <v>2</v>
      </c>
      <c r="H55" s="1" t="s">
        <v>0</v>
      </c>
      <c r="I55" s="69" t="s">
        <v>1</v>
      </c>
      <c r="J55" s="69"/>
      <c r="K55" s="69"/>
      <c r="L55" s="2">
        <v>1000</v>
      </c>
      <c r="M55" s="1" t="s">
        <v>2</v>
      </c>
    </row>
    <row r="56" spans="1:13" ht="14.25" customHeight="1">
      <c r="A56" s="1"/>
      <c r="B56" s="59"/>
      <c r="C56" s="59"/>
      <c r="D56" s="58"/>
      <c r="E56" s="60"/>
      <c r="F56" s="14"/>
      <c r="H56" s="1"/>
      <c r="I56" s="59"/>
      <c r="J56" s="59"/>
      <c r="K56" s="58"/>
      <c r="L56" s="60"/>
      <c r="M56" s="14"/>
    </row>
    <row r="57" spans="1:13" ht="14.25" customHeight="1">
      <c r="A57" s="7" t="s">
        <v>6</v>
      </c>
      <c r="B57" s="15">
        <v>2250</v>
      </c>
      <c r="C57" s="13"/>
      <c r="D57" s="10"/>
      <c r="E57" s="16">
        <f>E55</f>
        <v>1000</v>
      </c>
      <c r="F57" s="16"/>
      <c r="H57" s="7" t="s">
        <v>6</v>
      </c>
      <c r="I57" s="15">
        <v>2250</v>
      </c>
      <c r="J57" s="13"/>
      <c r="K57" s="10" t="s">
        <v>7</v>
      </c>
      <c r="L57" s="16">
        <f>I57</f>
        <v>2250</v>
      </c>
      <c r="M57" s="16"/>
    </row>
    <row r="58" spans="1:13" ht="18">
      <c r="A58" s="7" t="s">
        <v>39</v>
      </c>
      <c r="C58" s="15">
        <f>B57-E55</f>
        <v>1250</v>
      </c>
      <c r="D58" s="20"/>
      <c r="E58" s="14"/>
      <c r="F58" s="14"/>
      <c r="H58" s="6"/>
      <c r="I58" s="13"/>
      <c r="J58" s="13"/>
      <c r="L58" s="14">
        <f>L55-L57</f>
        <v>-1250</v>
      </c>
      <c r="M58" s="14"/>
    </row>
    <row r="59" spans="1:6" ht="32.25" customHeight="1">
      <c r="A59" s="65" t="s">
        <v>40</v>
      </c>
      <c r="B59" s="65"/>
      <c r="C59" s="65"/>
      <c r="D59" s="65"/>
      <c r="E59" s="65"/>
      <c r="F59" s="65"/>
    </row>
    <row r="60" spans="1:13" ht="18.75" thickBot="1">
      <c r="A60" s="21" t="s">
        <v>8</v>
      </c>
      <c r="B60" s="22" t="s">
        <v>49</v>
      </c>
      <c r="C60" s="23">
        <f>E58</f>
        <v>0</v>
      </c>
      <c r="D60" s="24" t="s">
        <v>4</v>
      </c>
      <c r="E60" s="51">
        <v>0</v>
      </c>
      <c r="F60" s="4"/>
      <c r="H60" s="21" t="s">
        <v>8</v>
      </c>
      <c r="I60" s="22" t="s">
        <v>49</v>
      </c>
      <c r="J60" s="23">
        <f>L58</f>
        <v>-1250</v>
      </c>
      <c r="K60" s="24" t="s">
        <v>4</v>
      </c>
      <c r="L60" s="51">
        <f>J60*21%</f>
        <v>-262.5</v>
      </c>
      <c r="M60" s="4"/>
    </row>
    <row r="61" spans="1:13" ht="18">
      <c r="A61" s="25" t="s">
        <v>9</v>
      </c>
      <c r="B61" s="6"/>
      <c r="C61" s="13"/>
      <c r="D61" s="6"/>
      <c r="E61" s="16">
        <f>E55</f>
        <v>1000</v>
      </c>
      <c r="F61" s="16"/>
      <c r="H61" s="25" t="s">
        <v>9</v>
      </c>
      <c r="I61" s="6"/>
      <c r="J61" s="13"/>
      <c r="K61" s="6"/>
      <c r="L61" s="16">
        <f>L55</f>
        <v>1000</v>
      </c>
      <c r="M61" s="16"/>
    </row>
    <row r="62" spans="8:13" ht="18.75" thickBot="1">
      <c r="H62" s="6"/>
      <c r="I62" s="6"/>
      <c r="J62" s="6"/>
      <c r="K62" s="10" t="s">
        <v>7</v>
      </c>
      <c r="L62" s="51">
        <f>L60</f>
        <v>-262.5</v>
      </c>
      <c r="M62" s="4"/>
    </row>
    <row r="63" spans="1:13" ht="20.25">
      <c r="A63" s="6"/>
      <c r="B63" s="6"/>
      <c r="C63" s="66" t="s">
        <v>10</v>
      </c>
      <c r="D63" s="66"/>
      <c r="E63" s="26">
        <f>E61</f>
        <v>1000</v>
      </c>
      <c r="F63" s="1" t="s">
        <v>2</v>
      </c>
      <c r="H63" s="6"/>
      <c r="I63" s="6"/>
      <c r="J63" s="56" t="s">
        <v>10</v>
      </c>
      <c r="K63" s="56"/>
      <c r="L63" s="26">
        <f>L61-L62</f>
        <v>1262.5</v>
      </c>
      <c r="M63" s="1" t="s">
        <v>2</v>
      </c>
    </row>
    <row r="65" spans="5:12" ht="12.75">
      <c r="E65" s="28" t="s">
        <v>11</v>
      </c>
      <c r="L65" s="28" t="s">
        <v>11</v>
      </c>
    </row>
    <row r="66" spans="1:12" ht="12.75">
      <c r="A66" s="29" t="s">
        <v>12</v>
      </c>
      <c r="C66" s="6"/>
      <c r="D66" s="30" t="s">
        <v>13</v>
      </c>
      <c r="E66" s="16">
        <f>E55*33%</f>
        <v>330</v>
      </c>
      <c r="H66" s="29" t="s">
        <v>12</v>
      </c>
      <c r="J66" s="6"/>
      <c r="K66" s="30" t="s">
        <v>13</v>
      </c>
      <c r="L66" s="16">
        <f>L55*33%</f>
        <v>330</v>
      </c>
    </row>
    <row r="67" spans="1:12" ht="12.75">
      <c r="A67" s="31" t="s">
        <v>68</v>
      </c>
      <c r="C67" s="6"/>
      <c r="D67" s="30" t="s">
        <v>13</v>
      </c>
      <c r="E67" s="16">
        <f>E55*1.4%</f>
        <v>13.999999999999998</v>
      </c>
      <c r="H67" s="31" t="s">
        <v>68</v>
      </c>
      <c r="J67" s="6"/>
      <c r="K67" s="30" t="s">
        <v>13</v>
      </c>
      <c r="L67" s="16">
        <f>L55*1.4%</f>
        <v>13.999999999999998</v>
      </c>
    </row>
    <row r="68" spans="1:12" ht="18">
      <c r="A68" s="20" t="s">
        <v>14</v>
      </c>
      <c r="B68" s="25"/>
      <c r="D68" s="30" t="s">
        <v>4</v>
      </c>
      <c r="E68" s="14">
        <f>E55+E66+E67</f>
        <v>1344</v>
      </c>
      <c r="H68" s="20" t="s">
        <v>14</v>
      </c>
      <c r="I68" s="25"/>
      <c r="K68" s="30" t="s">
        <v>4</v>
      </c>
      <c r="L68" s="14">
        <f>L55+L66+L67</f>
        <v>1344</v>
      </c>
    </row>
    <row r="71" spans="1:6" ht="18">
      <c r="A71" s="67" t="s">
        <v>64</v>
      </c>
      <c r="B71" s="67"/>
      <c r="C71" s="67"/>
      <c r="D71" s="67"/>
      <c r="E71" s="67"/>
      <c r="F71" s="67"/>
    </row>
    <row r="72" spans="1:6" ht="12.75">
      <c r="A72" s="68" t="s">
        <v>63</v>
      </c>
      <c r="B72" s="68"/>
      <c r="C72" s="68"/>
      <c r="D72" s="68"/>
      <c r="E72" s="68"/>
      <c r="F72" s="68"/>
    </row>
    <row r="73" spans="1:6" ht="18">
      <c r="A73" s="1" t="s">
        <v>0</v>
      </c>
      <c r="B73" s="69" t="s">
        <v>1</v>
      </c>
      <c r="C73" s="69"/>
      <c r="D73" s="69"/>
      <c r="E73" s="2">
        <v>10000</v>
      </c>
      <c r="F73" s="1" t="s">
        <v>2</v>
      </c>
    </row>
    <row r="74" spans="1:6" ht="11.25" customHeight="1">
      <c r="A74" s="1"/>
      <c r="B74" s="59"/>
      <c r="C74" s="59"/>
      <c r="D74" s="58"/>
      <c r="E74" s="60"/>
      <c r="F74" s="14"/>
    </row>
    <row r="75" spans="1:6" ht="18.75" thickBot="1">
      <c r="A75" s="21" t="s">
        <v>8</v>
      </c>
      <c r="B75" s="22" t="s">
        <v>49</v>
      </c>
      <c r="C75" s="23">
        <f>E73</f>
        <v>10000</v>
      </c>
      <c r="D75" s="24" t="s">
        <v>4</v>
      </c>
      <c r="E75" s="51">
        <f>C75*21%</f>
        <v>2100</v>
      </c>
      <c r="F75" s="4"/>
    </row>
    <row r="76" spans="1:6" ht="18">
      <c r="A76" s="25" t="s">
        <v>9</v>
      </c>
      <c r="B76" s="6"/>
      <c r="C76" s="13"/>
      <c r="D76" s="6"/>
      <c r="E76" s="16">
        <f>E73</f>
        <v>10000</v>
      </c>
      <c r="F76" s="16"/>
    </row>
    <row r="77" spans="1:6" ht="18.75" thickBot="1">
      <c r="A77" s="6"/>
      <c r="B77" s="6"/>
      <c r="C77" s="6"/>
      <c r="D77" s="10" t="s">
        <v>7</v>
      </c>
      <c r="E77" s="51">
        <f>E75</f>
        <v>2100</v>
      </c>
      <c r="F77" s="4"/>
    </row>
    <row r="78" spans="1:6" ht="20.25">
      <c r="A78" s="6"/>
      <c r="B78" s="6"/>
      <c r="C78" s="56" t="s">
        <v>10</v>
      </c>
      <c r="D78" s="56"/>
      <c r="E78" s="26">
        <f>E76-E77</f>
        <v>7900</v>
      </c>
      <c r="F78" s="1" t="s">
        <v>2</v>
      </c>
    </row>
    <row r="80" ht="12.75">
      <c r="E80" s="28" t="s">
        <v>11</v>
      </c>
    </row>
    <row r="81" spans="1:5" ht="12.75">
      <c r="A81" s="29" t="s">
        <v>12</v>
      </c>
      <c r="C81" s="6"/>
      <c r="D81" s="30" t="s">
        <v>13</v>
      </c>
      <c r="E81" s="16">
        <f>E73*33%</f>
        <v>3300</v>
      </c>
    </row>
    <row r="82" spans="1:5" ht="18">
      <c r="A82" s="20" t="s">
        <v>14</v>
      </c>
      <c r="B82" s="25"/>
      <c r="D82" s="30" t="s">
        <v>4</v>
      </c>
      <c r="E82" s="14">
        <f>E73+E81</f>
        <v>13300</v>
      </c>
    </row>
  </sheetData>
  <sheetProtection/>
  <mergeCells count="23">
    <mergeCell ref="A52:M52"/>
    <mergeCell ref="A2:L2"/>
    <mergeCell ref="B4:D4"/>
    <mergeCell ref="I4:K4"/>
    <mergeCell ref="C18:D18"/>
    <mergeCell ref="J18:K18"/>
    <mergeCell ref="A28:M28"/>
    <mergeCell ref="H53:M53"/>
    <mergeCell ref="A54:F54"/>
    <mergeCell ref="H54:M54"/>
    <mergeCell ref="B55:D55"/>
    <mergeCell ref="I55:K55"/>
    <mergeCell ref="B30:D30"/>
    <mergeCell ref="I30:K30"/>
    <mergeCell ref="A38:F38"/>
    <mergeCell ref="C43:D43"/>
    <mergeCell ref="J43:K43"/>
    <mergeCell ref="A59:F59"/>
    <mergeCell ref="C63:D63"/>
    <mergeCell ref="A71:F71"/>
    <mergeCell ref="A72:F72"/>
    <mergeCell ref="B73:D73"/>
    <mergeCell ref="A53:F53"/>
  </mergeCells>
  <hyperlinks>
    <hyperlink ref="A1" r:id="rId1" display="http://www.rmp.e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spans="1:12" ht="12.75">
      <c r="A1" s="50" t="s">
        <v>36</v>
      </c>
      <c r="L1" s="55" t="s">
        <v>53</v>
      </c>
    </row>
    <row r="2" spans="1:12" ht="18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47" t="s">
        <v>57</v>
      </c>
      <c r="B3" s="49"/>
      <c r="C3" s="49"/>
      <c r="D3" s="49"/>
      <c r="E3" s="49"/>
      <c r="H3" s="47" t="s">
        <v>59</v>
      </c>
      <c r="I3" s="49"/>
      <c r="J3" s="49"/>
      <c r="K3" s="49"/>
      <c r="L3" s="49"/>
    </row>
    <row r="4" spans="1:13" ht="20.25">
      <c r="A4" s="1" t="s">
        <v>0</v>
      </c>
      <c r="B4" s="69" t="s">
        <v>1</v>
      </c>
      <c r="C4" s="69"/>
      <c r="D4" s="69"/>
      <c r="E4" s="2">
        <v>2296</v>
      </c>
      <c r="F4" s="1" t="s">
        <v>2</v>
      </c>
      <c r="G4" s="3"/>
      <c r="H4" s="1" t="s">
        <v>0</v>
      </c>
      <c r="I4" s="69" t="s">
        <v>1</v>
      </c>
      <c r="J4" s="69"/>
      <c r="K4" s="69"/>
      <c r="L4" s="2">
        <v>10000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56</v>
      </c>
      <c r="C7" s="9">
        <f>E4</f>
        <v>2296</v>
      </c>
      <c r="D7" s="10" t="s">
        <v>4</v>
      </c>
      <c r="E7" s="16">
        <f>C7*2%</f>
        <v>45.92</v>
      </c>
      <c r="F7" s="6"/>
      <c r="H7" s="7" t="s">
        <v>3</v>
      </c>
      <c r="I7" s="8" t="s">
        <v>56</v>
      </c>
      <c r="J7" s="9">
        <f>L4</f>
        <v>10000</v>
      </c>
      <c r="K7" s="10" t="s">
        <v>4</v>
      </c>
      <c r="L7" s="16">
        <f>J7*2%</f>
        <v>200</v>
      </c>
      <c r="M7" s="6"/>
    </row>
    <row r="8" spans="1:13" ht="18.75" thickBot="1">
      <c r="A8" s="7"/>
      <c r="B8" s="8"/>
      <c r="C8" s="9"/>
      <c r="D8" s="10"/>
      <c r="E8" s="11"/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45.92</v>
      </c>
      <c r="F9" s="14"/>
      <c r="H9" s="12" t="s">
        <v>5</v>
      </c>
      <c r="I9" s="13"/>
      <c r="J9" s="13"/>
      <c r="K9" s="10"/>
      <c r="L9" s="14">
        <f>SUM(L7:L8)</f>
        <v>200</v>
      </c>
      <c r="M9" s="14"/>
    </row>
    <row r="10" spans="1:13" ht="18">
      <c r="A10" s="7" t="s">
        <v>6</v>
      </c>
      <c r="B10" s="15">
        <v>2250</v>
      </c>
      <c r="C10" s="13"/>
      <c r="D10" s="10"/>
      <c r="E10" s="16">
        <f>E4</f>
        <v>2296</v>
      </c>
      <c r="F10" s="16"/>
      <c r="G10" s="6"/>
      <c r="H10" s="7" t="s">
        <v>6</v>
      </c>
      <c r="I10" s="15">
        <v>0</v>
      </c>
      <c r="J10" s="13"/>
      <c r="K10" s="10"/>
      <c r="L10" s="16">
        <f>L4</f>
        <v>10000</v>
      </c>
      <c r="M10" s="16"/>
    </row>
    <row r="11" spans="1:13" ht="18">
      <c r="A11" s="6"/>
      <c r="B11" s="13"/>
      <c r="C11" s="17"/>
      <c r="D11" s="10" t="s">
        <v>7</v>
      </c>
      <c r="E11" s="16">
        <f>E9</f>
        <v>45.92</v>
      </c>
      <c r="F11" s="16"/>
      <c r="G11" s="6"/>
      <c r="H11" s="6"/>
      <c r="I11" s="13"/>
      <c r="J11" s="17"/>
      <c r="K11" s="10" t="s">
        <v>7</v>
      </c>
      <c r="L11" s="16">
        <f>L9</f>
        <v>200</v>
      </c>
      <c r="M11" s="16"/>
    </row>
    <row r="12" spans="1:13" ht="18.75" thickBot="1">
      <c r="A12" s="6"/>
      <c r="B12" s="13"/>
      <c r="C12" s="13"/>
      <c r="D12" s="10" t="s">
        <v>7</v>
      </c>
      <c r="E12" s="18">
        <f>B10</f>
        <v>2250</v>
      </c>
      <c r="F12" s="19"/>
      <c r="G12" s="6"/>
      <c r="H12" s="6"/>
      <c r="I12" s="13"/>
      <c r="J12" s="13"/>
      <c r="K12" s="10" t="s">
        <v>7</v>
      </c>
      <c r="L12" s="18">
        <f>I10</f>
        <v>0</v>
      </c>
      <c r="M12" s="19"/>
    </row>
    <row r="13" spans="1:13" ht="18">
      <c r="A13" s="6"/>
      <c r="B13" s="13"/>
      <c r="C13" s="13"/>
      <c r="D13" s="20"/>
      <c r="E13" s="14">
        <f>E10-E11-E12</f>
        <v>0.07999999999992724</v>
      </c>
      <c r="F13" s="14"/>
      <c r="G13" s="6"/>
      <c r="H13" s="6"/>
      <c r="I13" s="13"/>
      <c r="J13" s="13"/>
      <c r="K13" s="20"/>
      <c r="L13" s="14">
        <f>L10-L11-L12</f>
        <v>9800</v>
      </c>
      <c r="M13" s="14"/>
    </row>
    <row r="14" spans="1:13" ht="18.75" thickBot="1">
      <c r="A14" s="21" t="s">
        <v>8</v>
      </c>
      <c r="B14" s="22" t="s">
        <v>49</v>
      </c>
      <c r="C14" s="23">
        <f>E13</f>
        <v>0.07999999999992724</v>
      </c>
      <c r="D14" s="24" t="s">
        <v>4</v>
      </c>
      <c r="E14" s="51">
        <f>C14*21%</f>
        <v>0.01679999999998472</v>
      </c>
      <c r="F14" s="4"/>
      <c r="G14" s="6"/>
      <c r="H14" s="21" t="s">
        <v>8</v>
      </c>
      <c r="I14" s="22" t="s">
        <v>49</v>
      </c>
      <c r="J14" s="23">
        <f>L13</f>
        <v>9800</v>
      </c>
      <c r="K14" s="24" t="s">
        <v>4</v>
      </c>
      <c r="L14" s="51">
        <f>J14*21%</f>
        <v>2058</v>
      </c>
      <c r="M14" s="4"/>
    </row>
    <row r="15" spans="1:13" ht="18">
      <c r="A15" s="25" t="s">
        <v>9</v>
      </c>
      <c r="B15" s="6"/>
      <c r="C15" s="13"/>
      <c r="D15" s="6"/>
      <c r="E15" s="16">
        <f>E4</f>
        <v>2296</v>
      </c>
      <c r="F15" s="16"/>
      <c r="G15" s="6"/>
      <c r="H15" s="25" t="s">
        <v>9</v>
      </c>
      <c r="I15" s="6"/>
      <c r="J15" s="13"/>
      <c r="K15" s="6"/>
      <c r="L15" s="16">
        <f>L4</f>
        <v>10000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45.92</v>
      </c>
      <c r="F16" s="16"/>
      <c r="G16" s="6"/>
      <c r="H16" s="6"/>
      <c r="I16" s="6"/>
      <c r="J16" s="6"/>
      <c r="K16" s="10" t="s">
        <v>7</v>
      </c>
      <c r="L16" s="16">
        <f>L9</f>
        <v>200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0.01679999999998472</v>
      </c>
      <c r="F17" s="4"/>
      <c r="G17" s="6"/>
      <c r="H17" s="6"/>
      <c r="I17" s="6"/>
      <c r="J17" s="6"/>
      <c r="K17" s="10" t="s">
        <v>7</v>
      </c>
      <c r="L17" s="51">
        <f>L14</f>
        <v>2058</v>
      </c>
      <c r="M17" s="4"/>
    </row>
    <row r="18" spans="1:13" ht="26.25">
      <c r="A18" s="6"/>
      <c r="B18" s="6"/>
      <c r="C18" s="66" t="s">
        <v>10</v>
      </c>
      <c r="D18" s="66"/>
      <c r="E18" s="26">
        <f>E15-E16-E17</f>
        <v>2250.0632</v>
      </c>
      <c r="F18" s="1" t="s">
        <v>2</v>
      </c>
      <c r="G18" s="27"/>
      <c r="H18" s="6"/>
      <c r="I18" s="6"/>
      <c r="J18" s="66" t="s">
        <v>10</v>
      </c>
      <c r="K18" s="66"/>
      <c r="L18" s="26">
        <f>L15-L16-L17</f>
        <v>7742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757.6800000000001</v>
      </c>
      <c r="H22" s="29" t="s">
        <v>12</v>
      </c>
      <c r="J22" s="6"/>
      <c r="K22" s="30" t="s">
        <v>13</v>
      </c>
      <c r="L22" s="16">
        <f>L4*33%</f>
        <v>3300</v>
      </c>
    </row>
    <row r="23" spans="1:12" ht="12.75">
      <c r="A23" s="31" t="s">
        <v>55</v>
      </c>
      <c r="C23" s="6"/>
      <c r="D23" s="30" t="s">
        <v>13</v>
      </c>
      <c r="E23" s="16">
        <f>E4*1%</f>
        <v>22.96</v>
      </c>
      <c r="H23" s="31" t="s">
        <v>55</v>
      </c>
      <c r="J23" s="6"/>
      <c r="K23" s="30" t="s">
        <v>13</v>
      </c>
      <c r="L23" s="16">
        <f>L4*1%</f>
        <v>100</v>
      </c>
    </row>
    <row r="24" spans="1:12" ht="18">
      <c r="A24" s="20" t="s">
        <v>14</v>
      </c>
      <c r="B24" s="25"/>
      <c r="D24" s="30" t="s">
        <v>4</v>
      </c>
      <c r="E24" s="14">
        <f>E4+E22+E23</f>
        <v>3076.6400000000003</v>
      </c>
      <c r="H24" s="20" t="s">
        <v>14</v>
      </c>
      <c r="I24" s="25"/>
      <c r="K24" s="30" t="s">
        <v>4</v>
      </c>
      <c r="L24" s="14">
        <f>L4+L22+L23</f>
        <v>13400</v>
      </c>
    </row>
    <row r="28" spans="1:14" ht="20.25" customHeight="1">
      <c r="A28" s="70" t="s">
        <v>61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57"/>
    </row>
    <row r="29" spans="1:14" ht="12.75">
      <c r="A29" s="47" t="s">
        <v>57</v>
      </c>
      <c r="B29" s="49"/>
      <c r="C29" s="49"/>
      <c r="D29" s="49"/>
      <c r="E29" s="49"/>
      <c r="H29" s="47" t="s">
        <v>59</v>
      </c>
      <c r="I29" s="49"/>
      <c r="J29" s="49"/>
      <c r="K29" s="49"/>
      <c r="L29" s="49"/>
      <c r="N29" s="61"/>
    </row>
    <row r="30" spans="1:13" ht="18">
      <c r="A30" s="1" t="s">
        <v>0</v>
      </c>
      <c r="B30" s="69" t="s">
        <v>1</v>
      </c>
      <c r="C30" s="69"/>
      <c r="D30" s="69"/>
      <c r="E30" s="2">
        <v>1500</v>
      </c>
      <c r="F30" s="1" t="s">
        <v>2</v>
      </c>
      <c r="H30" s="1" t="s">
        <v>0</v>
      </c>
      <c r="I30" s="69" t="s">
        <v>1</v>
      </c>
      <c r="J30" s="69"/>
      <c r="K30" s="69"/>
      <c r="L30" s="2">
        <v>1500</v>
      </c>
      <c r="M30" s="1" t="s">
        <v>2</v>
      </c>
    </row>
    <row r="31" spans="1:13" ht="12.75">
      <c r="A31" s="5"/>
      <c r="B31" s="6"/>
      <c r="C31" s="6"/>
      <c r="D31" s="6"/>
      <c r="E31" s="6"/>
      <c r="F31" s="6"/>
      <c r="H31" s="5"/>
      <c r="I31" s="6"/>
      <c r="J31" s="6"/>
      <c r="K31" s="6"/>
      <c r="L31" s="6"/>
      <c r="M31" s="6"/>
    </row>
    <row r="32" spans="1:13" ht="18.75" thickBot="1">
      <c r="A32" s="7" t="s">
        <v>3</v>
      </c>
      <c r="B32" s="8" t="s">
        <v>54</v>
      </c>
      <c r="C32" s="9">
        <f>E30</f>
        <v>1500</v>
      </c>
      <c r="D32" s="10" t="s">
        <v>4</v>
      </c>
      <c r="E32" s="51">
        <f>C32*2%</f>
        <v>30</v>
      </c>
      <c r="F32" s="6"/>
      <c r="H32" s="7" t="s">
        <v>3</v>
      </c>
      <c r="I32" s="8" t="s">
        <v>56</v>
      </c>
      <c r="J32" s="9">
        <f>L30</f>
        <v>1500</v>
      </c>
      <c r="K32" s="10" t="s">
        <v>4</v>
      </c>
      <c r="L32" s="51">
        <f>J32*2%</f>
        <v>30</v>
      </c>
      <c r="M32" s="6"/>
    </row>
    <row r="33" spans="1:13" ht="18">
      <c r="A33" s="12" t="s">
        <v>5</v>
      </c>
      <c r="B33" s="13"/>
      <c r="C33" s="13"/>
      <c r="D33" s="10"/>
      <c r="E33" s="14">
        <f>SUM(E32:E32)</f>
        <v>30</v>
      </c>
      <c r="F33" s="14"/>
      <c r="H33" s="12" t="s">
        <v>5</v>
      </c>
      <c r="I33" s="13"/>
      <c r="J33" s="13"/>
      <c r="K33" s="10"/>
      <c r="L33" s="14">
        <f>SUM(L32:L32)</f>
        <v>30</v>
      </c>
      <c r="M33" s="14"/>
    </row>
    <row r="34" spans="1:13" ht="18">
      <c r="A34" s="7" t="s">
        <v>6</v>
      </c>
      <c r="B34" s="15">
        <v>2250</v>
      </c>
      <c r="C34" s="13"/>
      <c r="D34" s="10"/>
      <c r="E34" s="16">
        <f>E30</f>
        <v>1500</v>
      </c>
      <c r="F34" s="16"/>
      <c r="H34" s="7" t="s">
        <v>6</v>
      </c>
      <c r="I34" s="15">
        <v>0</v>
      </c>
      <c r="J34" s="13"/>
      <c r="K34" s="10"/>
      <c r="L34" s="16">
        <f>L30</f>
        <v>1500</v>
      </c>
      <c r="M34" s="16"/>
    </row>
    <row r="35" spans="1:13" ht="18.75" thickBot="1">
      <c r="A35" s="7"/>
      <c r="B35" s="15"/>
      <c r="C35" s="13"/>
      <c r="D35" s="10" t="s">
        <v>7</v>
      </c>
      <c r="E35" s="51">
        <f>E33</f>
        <v>30</v>
      </c>
      <c r="F35" s="16"/>
      <c r="H35" s="6"/>
      <c r="I35" s="13"/>
      <c r="J35" s="17"/>
      <c r="K35" s="10" t="s">
        <v>7</v>
      </c>
      <c r="L35" s="16">
        <f>L33</f>
        <v>30</v>
      </c>
      <c r="M35" s="16"/>
    </row>
    <row r="36" spans="1:13" ht="18.75" thickBot="1">
      <c r="A36" s="7"/>
      <c r="B36" s="15"/>
      <c r="C36" s="13"/>
      <c r="D36" s="10" t="s">
        <v>4</v>
      </c>
      <c r="E36" s="64">
        <f>E34-E35</f>
        <v>1470</v>
      </c>
      <c r="F36" s="16"/>
      <c r="H36" s="6"/>
      <c r="I36" s="13"/>
      <c r="J36" s="17"/>
      <c r="K36" s="10" t="s">
        <v>7</v>
      </c>
      <c r="L36" s="18">
        <f>I34</f>
        <v>0</v>
      </c>
      <c r="M36" s="16"/>
    </row>
    <row r="37" spans="1:13" ht="18">
      <c r="A37" s="7" t="s">
        <v>39</v>
      </c>
      <c r="C37" s="15">
        <f>B34-E36</f>
        <v>780</v>
      </c>
      <c r="D37" s="20"/>
      <c r="E37" s="14"/>
      <c r="F37" s="14"/>
      <c r="H37" s="6"/>
      <c r="I37" s="13"/>
      <c r="J37" s="13"/>
      <c r="L37" s="14">
        <f>L34-L35-L36</f>
        <v>1470</v>
      </c>
      <c r="M37" s="19"/>
    </row>
    <row r="38" spans="1:13" ht="34.5" customHeight="1">
      <c r="A38" s="65" t="s">
        <v>40</v>
      </c>
      <c r="B38" s="65"/>
      <c r="C38" s="65"/>
      <c r="D38" s="65"/>
      <c r="E38" s="65"/>
      <c r="F38" s="65"/>
      <c r="H38" s="6"/>
      <c r="I38" s="13"/>
      <c r="J38" s="13"/>
      <c r="K38" s="20"/>
      <c r="M38" s="14"/>
    </row>
    <row r="39" spans="1:13" ht="18.75" thickBot="1">
      <c r="A39" s="21" t="s">
        <v>8</v>
      </c>
      <c r="B39" s="22" t="s">
        <v>49</v>
      </c>
      <c r="C39" s="23">
        <f>E37</f>
        <v>0</v>
      </c>
      <c r="D39" s="24" t="s">
        <v>4</v>
      </c>
      <c r="E39" s="51">
        <f>C39*21%</f>
        <v>0</v>
      </c>
      <c r="F39" s="4"/>
      <c r="H39" s="21" t="s">
        <v>8</v>
      </c>
      <c r="I39" s="22" t="s">
        <v>49</v>
      </c>
      <c r="J39" s="23">
        <f>L37</f>
        <v>1470</v>
      </c>
      <c r="K39" s="24" t="s">
        <v>4</v>
      </c>
      <c r="L39" s="51">
        <f>J39*21%</f>
        <v>308.7</v>
      </c>
      <c r="M39" s="4"/>
    </row>
    <row r="40" spans="1:13" ht="18">
      <c r="A40" s="25" t="s">
        <v>9</v>
      </c>
      <c r="B40" s="6"/>
      <c r="C40" s="13"/>
      <c r="D40" s="6"/>
      <c r="E40" s="16">
        <f>E30</f>
        <v>1500</v>
      </c>
      <c r="F40" s="16"/>
      <c r="H40" s="25" t="s">
        <v>9</v>
      </c>
      <c r="I40" s="6"/>
      <c r="J40" s="13"/>
      <c r="K40" s="6"/>
      <c r="L40" s="16">
        <f>L30</f>
        <v>1500</v>
      </c>
      <c r="M40" s="16"/>
    </row>
    <row r="41" spans="1:13" ht="18">
      <c r="A41" s="6"/>
      <c r="B41" s="6"/>
      <c r="C41" s="6"/>
      <c r="D41" s="10" t="s">
        <v>7</v>
      </c>
      <c r="E41" s="16">
        <f>E33</f>
        <v>30</v>
      </c>
      <c r="F41" s="16"/>
      <c r="H41" s="6"/>
      <c r="I41" s="6"/>
      <c r="J41" s="6"/>
      <c r="K41" s="10" t="s">
        <v>7</v>
      </c>
      <c r="L41" s="16">
        <f>L33</f>
        <v>30</v>
      </c>
      <c r="M41" s="16"/>
    </row>
    <row r="42" spans="1:13" ht="18.75" thickBot="1">
      <c r="A42" s="6"/>
      <c r="B42" s="6"/>
      <c r="C42" s="6"/>
      <c r="D42" s="10" t="s">
        <v>7</v>
      </c>
      <c r="E42" s="51">
        <f>E39</f>
        <v>0</v>
      </c>
      <c r="F42" s="4"/>
      <c r="H42" s="6"/>
      <c r="I42" s="6"/>
      <c r="J42" s="6"/>
      <c r="K42" s="10" t="s">
        <v>7</v>
      </c>
      <c r="L42" s="51">
        <f>L39</f>
        <v>308.7</v>
      </c>
      <c r="M42" s="4"/>
    </row>
    <row r="43" spans="1:13" ht="20.25">
      <c r="A43" s="6"/>
      <c r="B43" s="6"/>
      <c r="C43" s="66" t="s">
        <v>10</v>
      </c>
      <c r="D43" s="66"/>
      <c r="E43" s="26">
        <f>E40-E41-E42</f>
        <v>1470</v>
      </c>
      <c r="F43" s="1" t="s">
        <v>2</v>
      </c>
      <c r="H43" s="6"/>
      <c r="I43" s="6"/>
      <c r="J43" s="66" t="s">
        <v>10</v>
      </c>
      <c r="K43" s="66"/>
      <c r="L43" s="26">
        <f>L40-L41-L42</f>
        <v>1161.3</v>
      </c>
      <c r="M43" s="1" t="s">
        <v>2</v>
      </c>
    </row>
    <row r="46" spans="5:12" ht="12.75">
      <c r="E46" s="28" t="s">
        <v>11</v>
      </c>
      <c r="L46" s="28" t="s">
        <v>11</v>
      </c>
    </row>
    <row r="47" spans="1:12" ht="12.75">
      <c r="A47" s="29" t="s">
        <v>12</v>
      </c>
      <c r="C47" s="6"/>
      <c r="D47" s="30" t="s">
        <v>13</v>
      </c>
      <c r="E47" s="16">
        <f>E30*33%</f>
        <v>495</v>
      </c>
      <c r="H47" s="29" t="s">
        <v>12</v>
      </c>
      <c r="J47" s="6"/>
      <c r="K47" s="30" t="s">
        <v>13</v>
      </c>
      <c r="L47" s="16">
        <f>L30*33%</f>
        <v>495</v>
      </c>
    </row>
    <row r="48" spans="1:12" ht="12.75">
      <c r="A48" s="31" t="s">
        <v>55</v>
      </c>
      <c r="C48" s="6"/>
      <c r="D48" s="30" t="s">
        <v>13</v>
      </c>
      <c r="E48" s="16">
        <f>E30*1%</f>
        <v>15</v>
      </c>
      <c r="H48" s="31" t="s">
        <v>55</v>
      </c>
      <c r="J48" s="6"/>
      <c r="K48" s="30" t="s">
        <v>13</v>
      </c>
      <c r="L48" s="16">
        <f>L30*1%</f>
        <v>15</v>
      </c>
    </row>
    <row r="49" spans="1:12" ht="18">
      <c r="A49" s="20" t="s">
        <v>14</v>
      </c>
      <c r="B49" s="25"/>
      <c r="D49" s="30" t="s">
        <v>4</v>
      </c>
      <c r="E49" s="14">
        <f>E30+E47+E48</f>
        <v>2010</v>
      </c>
      <c r="H49" s="20" t="s">
        <v>14</v>
      </c>
      <c r="I49" s="25"/>
      <c r="K49" s="30" t="s">
        <v>4</v>
      </c>
      <c r="L49" s="14">
        <f>L30+L47+L48</f>
        <v>2010</v>
      </c>
    </row>
    <row r="51" s="63" customFormat="1" ht="13.5" thickBot="1"/>
    <row r="52" spans="1:13" ht="18" customHeight="1">
      <c r="A52" s="70" t="s">
        <v>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18" customHeight="1">
      <c r="A53" s="67" t="s">
        <v>62</v>
      </c>
      <c r="B53" s="67"/>
      <c r="C53" s="67"/>
      <c r="D53" s="67"/>
      <c r="E53" s="67"/>
      <c r="F53" s="67"/>
      <c r="G53" s="62"/>
      <c r="H53" s="67" t="s">
        <v>65</v>
      </c>
      <c r="I53" s="67"/>
      <c r="J53" s="67"/>
      <c r="K53" s="67"/>
      <c r="L53" s="67"/>
      <c r="M53" s="67"/>
    </row>
    <row r="54" spans="1:13" ht="25.5" customHeight="1">
      <c r="A54" s="68" t="s">
        <v>58</v>
      </c>
      <c r="B54" s="68"/>
      <c r="C54" s="68"/>
      <c r="D54" s="68"/>
      <c r="E54" s="68"/>
      <c r="F54" s="68"/>
      <c r="H54" s="68" t="s">
        <v>58</v>
      </c>
      <c r="I54" s="68"/>
      <c r="J54" s="68"/>
      <c r="K54" s="68"/>
      <c r="L54" s="68"/>
      <c r="M54" s="68"/>
    </row>
    <row r="55" spans="1:13" ht="18">
      <c r="A55" s="1" t="s">
        <v>0</v>
      </c>
      <c r="B55" s="69" t="s">
        <v>1</v>
      </c>
      <c r="C55" s="69"/>
      <c r="D55" s="69"/>
      <c r="E55" s="2">
        <v>1000</v>
      </c>
      <c r="F55" s="1" t="s">
        <v>2</v>
      </c>
      <c r="H55" s="1" t="s">
        <v>0</v>
      </c>
      <c r="I55" s="69" t="s">
        <v>1</v>
      </c>
      <c r="J55" s="69"/>
      <c r="K55" s="69"/>
      <c r="L55" s="2">
        <v>1000</v>
      </c>
      <c r="M55" s="1" t="s">
        <v>2</v>
      </c>
    </row>
    <row r="56" spans="1:13" ht="14.25" customHeight="1">
      <c r="A56" s="1"/>
      <c r="B56" s="59"/>
      <c r="C56" s="59"/>
      <c r="D56" s="58"/>
      <c r="E56" s="60"/>
      <c r="F56" s="14"/>
      <c r="H56" s="1"/>
      <c r="I56" s="59"/>
      <c r="J56" s="59"/>
      <c r="K56" s="58"/>
      <c r="L56" s="60"/>
      <c r="M56" s="14"/>
    </row>
    <row r="57" spans="1:13" ht="14.25" customHeight="1">
      <c r="A57" s="7" t="s">
        <v>6</v>
      </c>
      <c r="B57" s="15">
        <v>2250</v>
      </c>
      <c r="C57" s="13"/>
      <c r="D57" s="10"/>
      <c r="E57" s="16">
        <f>E55</f>
        <v>1000</v>
      </c>
      <c r="F57" s="16"/>
      <c r="H57" s="7" t="s">
        <v>6</v>
      </c>
      <c r="I57" s="15">
        <v>2250</v>
      </c>
      <c r="J57" s="13"/>
      <c r="K57" s="10" t="s">
        <v>7</v>
      </c>
      <c r="L57" s="16">
        <f>I57</f>
        <v>2250</v>
      </c>
      <c r="M57" s="16"/>
    </row>
    <row r="58" spans="1:13" ht="18">
      <c r="A58" s="7" t="s">
        <v>39</v>
      </c>
      <c r="C58" s="15">
        <f>B57-E55</f>
        <v>1250</v>
      </c>
      <c r="D58" s="20"/>
      <c r="E58" s="14"/>
      <c r="F58" s="14"/>
      <c r="H58" s="6"/>
      <c r="I58" s="13"/>
      <c r="J58" s="13"/>
      <c r="L58" s="14">
        <f>L55-L57</f>
        <v>-1250</v>
      </c>
      <c r="M58" s="14"/>
    </row>
    <row r="59" spans="1:6" ht="32.25" customHeight="1">
      <c r="A59" s="65" t="s">
        <v>40</v>
      </c>
      <c r="B59" s="65"/>
      <c r="C59" s="65"/>
      <c r="D59" s="65"/>
      <c r="E59" s="65"/>
      <c r="F59" s="65"/>
    </row>
    <row r="60" spans="1:13" ht="18.75" thickBot="1">
      <c r="A60" s="21" t="s">
        <v>8</v>
      </c>
      <c r="B60" s="22" t="s">
        <v>49</v>
      </c>
      <c r="C60" s="23">
        <f>E58</f>
        <v>0</v>
      </c>
      <c r="D60" s="24" t="s">
        <v>4</v>
      </c>
      <c r="E60" s="51">
        <v>0</v>
      </c>
      <c r="F60" s="4"/>
      <c r="H60" s="21" t="s">
        <v>8</v>
      </c>
      <c r="I60" s="22" t="s">
        <v>49</v>
      </c>
      <c r="J60" s="23">
        <f>L58</f>
        <v>-1250</v>
      </c>
      <c r="K60" s="24" t="s">
        <v>4</v>
      </c>
      <c r="L60" s="51">
        <f>J60*21%</f>
        <v>-262.5</v>
      </c>
      <c r="M60" s="4"/>
    </row>
    <row r="61" spans="1:13" ht="18">
      <c r="A61" s="25" t="s">
        <v>9</v>
      </c>
      <c r="B61" s="6"/>
      <c r="C61" s="13"/>
      <c r="D61" s="6"/>
      <c r="E61" s="16">
        <f>E55</f>
        <v>1000</v>
      </c>
      <c r="F61" s="16"/>
      <c r="H61" s="25" t="s">
        <v>9</v>
      </c>
      <c r="I61" s="6"/>
      <c r="J61" s="13"/>
      <c r="K61" s="6"/>
      <c r="L61" s="16">
        <f>L55</f>
        <v>1000</v>
      </c>
      <c r="M61" s="16"/>
    </row>
    <row r="62" spans="8:13" ht="18.75" thickBot="1">
      <c r="H62" s="6"/>
      <c r="I62" s="6"/>
      <c r="J62" s="6"/>
      <c r="K62" s="10" t="s">
        <v>7</v>
      </c>
      <c r="L62" s="51">
        <f>L60</f>
        <v>-262.5</v>
      </c>
      <c r="M62" s="4"/>
    </row>
    <row r="63" spans="1:13" ht="20.25">
      <c r="A63" s="6"/>
      <c r="B63" s="6"/>
      <c r="C63" s="66" t="s">
        <v>10</v>
      </c>
      <c r="D63" s="66"/>
      <c r="E63" s="26">
        <f>E61</f>
        <v>1000</v>
      </c>
      <c r="F63" s="1" t="s">
        <v>2</v>
      </c>
      <c r="H63" s="6"/>
      <c r="I63" s="6"/>
      <c r="J63" s="56" t="s">
        <v>10</v>
      </c>
      <c r="K63" s="56"/>
      <c r="L63" s="26">
        <f>L61-L62</f>
        <v>1262.5</v>
      </c>
      <c r="M63" s="1" t="s">
        <v>2</v>
      </c>
    </row>
    <row r="65" spans="5:12" ht="12.75">
      <c r="E65" s="28" t="s">
        <v>11</v>
      </c>
      <c r="L65" s="28" t="s">
        <v>11</v>
      </c>
    </row>
    <row r="66" spans="1:12" ht="12.75">
      <c r="A66" s="29" t="s">
        <v>12</v>
      </c>
      <c r="C66" s="6"/>
      <c r="D66" s="30" t="s">
        <v>13</v>
      </c>
      <c r="E66" s="16">
        <f>E55*33%</f>
        <v>330</v>
      </c>
      <c r="H66" s="29" t="s">
        <v>12</v>
      </c>
      <c r="J66" s="6"/>
      <c r="K66" s="30" t="s">
        <v>13</v>
      </c>
      <c r="L66" s="16">
        <f>L55*33%</f>
        <v>330</v>
      </c>
    </row>
    <row r="67" spans="1:12" ht="12.75">
      <c r="A67" s="31" t="s">
        <v>55</v>
      </c>
      <c r="C67" s="6"/>
      <c r="D67" s="30" t="s">
        <v>13</v>
      </c>
      <c r="E67" s="16">
        <f>E55*1%</f>
        <v>10</v>
      </c>
      <c r="H67" s="31" t="s">
        <v>55</v>
      </c>
      <c r="J67" s="6"/>
      <c r="K67" s="30" t="s">
        <v>13</v>
      </c>
      <c r="L67" s="16">
        <f>L55*1%</f>
        <v>10</v>
      </c>
    </row>
    <row r="68" spans="1:12" ht="18">
      <c r="A68" s="20" t="s">
        <v>14</v>
      </c>
      <c r="B68" s="25"/>
      <c r="D68" s="30" t="s">
        <v>4</v>
      </c>
      <c r="E68" s="14">
        <f>E55+E66+E67</f>
        <v>1340</v>
      </c>
      <c r="H68" s="20" t="s">
        <v>14</v>
      </c>
      <c r="I68" s="25"/>
      <c r="K68" s="30" t="s">
        <v>4</v>
      </c>
      <c r="L68" s="14">
        <f>L55+L66+L67</f>
        <v>1340</v>
      </c>
    </row>
    <row r="71" spans="1:6" ht="18">
      <c r="A71" s="67" t="s">
        <v>64</v>
      </c>
      <c r="B71" s="67"/>
      <c r="C71" s="67"/>
      <c r="D71" s="67"/>
      <c r="E71" s="67"/>
      <c r="F71" s="67"/>
    </row>
    <row r="72" spans="1:6" ht="12.75">
      <c r="A72" s="68" t="s">
        <v>63</v>
      </c>
      <c r="B72" s="68"/>
      <c r="C72" s="68"/>
      <c r="D72" s="68"/>
      <c r="E72" s="68"/>
      <c r="F72" s="68"/>
    </row>
    <row r="73" spans="1:6" ht="18">
      <c r="A73" s="1" t="s">
        <v>0</v>
      </c>
      <c r="B73" s="69" t="s">
        <v>1</v>
      </c>
      <c r="C73" s="69"/>
      <c r="D73" s="69"/>
      <c r="E73" s="2">
        <v>10000</v>
      </c>
      <c r="F73" s="1" t="s">
        <v>2</v>
      </c>
    </row>
    <row r="74" spans="1:6" ht="11.25" customHeight="1">
      <c r="A74" s="1"/>
      <c r="B74" s="59"/>
      <c r="C74" s="59"/>
      <c r="D74" s="58"/>
      <c r="E74" s="60"/>
      <c r="F74" s="14"/>
    </row>
    <row r="75" spans="1:6" ht="18.75" thickBot="1">
      <c r="A75" s="21" t="s">
        <v>8</v>
      </c>
      <c r="B75" s="22" t="s">
        <v>49</v>
      </c>
      <c r="C75" s="23">
        <f>E73</f>
        <v>10000</v>
      </c>
      <c r="D75" s="24" t="s">
        <v>4</v>
      </c>
      <c r="E75" s="51">
        <f>C75*21%</f>
        <v>2100</v>
      </c>
      <c r="F75" s="4"/>
    </row>
    <row r="76" spans="1:6" ht="18">
      <c r="A76" s="25" t="s">
        <v>9</v>
      </c>
      <c r="B76" s="6"/>
      <c r="C76" s="13"/>
      <c r="D76" s="6"/>
      <c r="E76" s="16">
        <f>E73</f>
        <v>10000</v>
      </c>
      <c r="F76" s="16"/>
    </row>
    <row r="77" spans="1:6" ht="18.75" thickBot="1">
      <c r="A77" s="6"/>
      <c r="B77" s="6"/>
      <c r="C77" s="6"/>
      <c r="D77" s="10" t="s">
        <v>7</v>
      </c>
      <c r="E77" s="51">
        <f>E75</f>
        <v>2100</v>
      </c>
      <c r="F77" s="4"/>
    </row>
    <row r="78" spans="1:6" ht="20.25">
      <c r="A78" s="6"/>
      <c r="B78" s="6"/>
      <c r="C78" s="56" t="s">
        <v>10</v>
      </c>
      <c r="D78" s="56"/>
      <c r="E78" s="26">
        <f>E76-E77</f>
        <v>7900</v>
      </c>
      <c r="F78" s="1" t="s">
        <v>2</v>
      </c>
    </row>
    <row r="80" ht="12.75">
      <c r="E80" s="28" t="s">
        <v>11</v>
      </c>
    </row>
    <row r="81" spans="1:5" ht="12.75">
      <c r="A81" s="29" t="s">
        <v>12</v>
      </c>
      <c r="C81" s="6"/>
      <c r="D81" s="30" t="s">
        <v>13</v>
      </c>
      <c r="E81" s="16">
        <f>E73*33%</f>
        <v>3300</v>
      </c>
    </row>
    <row r="82" spans="1:5" ht="18">
      <c r="A82" s="20" t="s">
        <v>14</v>
      </c>
      <c r="B82" s="25"/>
      <c r="D82" s="30" t="s">
        <v>4</v>
      </c>
      <c r="E82" s="14">
        <f>E73+E81</f>
        <v>13300</v>
      </c>
    </row>
  </sheetData>
  <sheetProtection/>
  <mergeCells count="23">
    <mergeCell ref="A2:L2"/>
    <mergeCell ref="A52:M52"/>
    <mergeCell ref="I55:K55"/>
    <mergeCell ref="A54:F54"/>
    <mergeCell ref="A53:F53"/>
    <mergeCell ref="H53:M53"/>
    <mergeCell ref="H54:M54"/>
    <mergeCell ref="B55:D55"/>
    <mergeCell ref="C63:D63"/>
    <mergeCell ref="A59:F59"/>
    <mergeCell ref="A71:F71"/>
    <mergeCell ref="A72:F72"/>
    <mergeCell ref="B73:D73"/>
    <mergeCell ref="B4:D4"/>
    <mergeCell ref="I4:K4"/>
    <mergeCell ref="C18:D18"/>
    <mergeCell ref="J18:K18"/>
    <mergeCell ref="I30:K30"/>
    <mergeCell ref="J43:K43"/>
    <mergeCell ref="A28:M28"/>
    <mergeCell ref="B30:D30"/>
    <mergeCell ref="C43:D43"/>
    <mergeCell ref="A38:F38"/>
  </mergeCells>
  <hyperlinks>
    <hyperlink ref="A1" r:id="rId1" display="http://www.rmp.e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25">
      <selection activeCell="A25" sqref="A1:IV16384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spans="1:12" ht="12.75">
      <c r="A1" s="50" t="s">
        <v>36</v>
      </c>
      <c r="L1" s="55" t="s">
        <v>53</v>
      </c>
    </row>
    <row r="3" spans="1:12" ht="12.75">
      <c r="A3" s="47" t="s">
        <v>32</v>
      </c>
      <c r="B3" s="48"/>
      <c r="C3" s="48"/>
      <c r="D3" s="48"/>
      <c r="E3" s="48"/>
      <c r="H3" s="47" t="s">
        <v>33</v>
      </c>
      <c r="I3" s="49"/>
      <c r="J3" s="49"/>
      <c r="K3" s="49"/>
      <c r="L3" s="49"/>
    </row>
    <row r="4" spans="1:13" ht="20.25">
      <c r="A4" s="1" t="s">
        <v>0</v>
      </c>
      <c r="B4" s="69" t="s">
        <v>1</v>
      </c>
      <c r="C4" s="69"/>
      <c r="D4" s="69"/>
      <c r="E4" s="2">
        <v>10000</v>
      </c>
      <c r="F4" s="1" t="s">
        <v>2</v>
      </c>
      <c r="G4" s="3"/>
      <c r="H4" s="1" t="s">
        <v>0</v>
      </c>
      <c r="I4" s="69" t="s">
        <v>1</v>
      </c>
      <c r="J4" s="69"/>
      <c r="K4" s="69"/>
      <c r="L4" s="2">
        <v>10000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41</v>
      </c>
      <c r="C7" s="9">
        <f>E4</f>
        <v>10000</v>
      </c>
      <c r="D7" s="10" t="s">
        <v>4</v>
      </c>
      <c r="E7" s="16">
        <f>C7*0.6%</f>
        <v>60</v>
      </c>
      <c r="F7" s="6"/>
      <c r="H7" s="7" t="s">
        <v>3</v>
      </c>
      <c r="I7" s="8" t="s">
        <v>44</v>
      </c>
      <c r="J7" s="9">
        <f>L4</f>
        <v>10000</v>
      </c>
      <c r="K7" s="10" t="s">
        <v>4</v>
      </c>
      <c r="L7" s="16">
        <f>J7*0.6%</f>
        <v>60</v>
      </c>
      <c r="M7" s="6"/>
    </row>
    <row r="8" spans="1:13" ht="18.75" thickBot="1">
      <c r="A8" s="7" t="s">
        <v>31</v>
      </c>
      <c r="B8" s="8" t="s">
        <v>46</v>
      </c>
      <c r="C8" s="9">
        <f>E4</f>
        <v>10000</v>
      </c>
      <c r="D8" s="10" t="s">
        <v>4</v>
      </c>
      <c r="E8" s="51">
        <f>C8*2%</f>
        <v>200</v>
      </c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260</v>
      </c>
      <c r="F9" s="14"/>
      <c r="H9" s="12" t="s">
        <v>5</v>
      </c>
      <c r="I9" s="13"/>
      <c r="J9" s="13"/>
      <c r="K9" s="10"/>
      <c r="L9" s="14">
        <f>SUM(L7:L8)</f>
        <v>60</v>
      </c>
      <c r="M9" s="14"/>
    </row>
    <row r="10" spans="1:13" ht="18">
      <c r="A10" s="7" t="s">
        <v>6</v>
      </c>
      <c r="B10" s="15">
        <v>2250</v>
      </c>
      <c r="C10" s="13"/>
      <c r="D10" s="10"/>
      <c r="E10" s="16">
        <f>E4</f>
        <v>10000</v>
      </c>
      <c r="F10" s="16"/>
      <c r="G10" s="6"/>
      <c r="H10" s="7" t="s">
        <v>6</v>
      </c>
      <c r="I10" s="15">
        <v>2250</v>
      </c>
      <c r="J10" s="13"/>
      <c r="K10" s="10"/>
      <c r="L10" s="16">
        <f>L4</f>
        <v>10000</v>
      </c>
      <c r="M10" s="16"/>
    </row>
    <row r="11" spans="1:13" ht="18">
      <c r="A11" s="6"/>
      <c r="B11" s="13"/>
      <c r="C11" s="17"/>
      <c r="D11" s="10" t="s">
        <v>7</v>
      </c>
      <c r="E11" s="16">
        <f>E9</f>
        <v>260</v>
      </c>
      <c r="F11" s="16"/>
      <c r="G11" s="6"/>
      <c r="H11" s="6"/>
      <c r="I11" s="13"/>
      <c r="J11" s="17"/>
      <c r="K11" s="10" t="s">
        <v>7</v>
      </c>
      <c r="L11" s="16">
        <f>L9</f>
        <v>60</v>
      </c>
      <c r="M11" s="16"/>
    </row>
    <row r="12" spans="1:13" ht="18.75" thickBot="1">
      <c r="A12" s="6"/>
      <c r="B12" s="13"/>
      <c r="C12" s="13"/>
      <c r="D12" s="10" t="s">
        <v>7</v>
      </c>
      <c r="E12" s="18">
        <f>B10</f>
        <v>2250</v>
      </c>
      <c r="F12" s="19"/>
      <c r="G12" s="6"/>
      <c r="H12" s="6"/>
      <c r="I12" s="13"/>
      <c r="J12" s="13"/>
      <c r="K12" s="10" t="s">
        <v>7</v>
      </c>
      <c r="L12" s="18">
        <f>I10</f>
        <v>2250</v>
      </c>
      <c r="M12" s="19"/>
    </row>
    <row r="13" spans="1:13" ht="18">
      <c r="A13" s="6"/>
      <c r="B13" s="13"/>
      <c r="C13" s="13"/>
      <c r="D13" s="20"/>
      <c r="E13" s="14">
        <f>E10-E11-E12</f>
        <v>7490</v>
      </c>
      <c r="F13" s="14"/>
      <c r="G13" s="6"/>
      <c r="H13" s="6"/>
      <c r="I13" s="13"/>
      <c r="J13" s="13"/>
      <c r="K13" s="20"/>
      <c r="L13" s="14">
        <f>L10-L11-L12</f>
        <v>7690</v>
      </c>
      <c r="M13" s="14"/>
    </row>
    <row r="14" spans="1:13" ht="18.75" thickBot="1">
      <c r="A14" s="21" t="s">
        <v>8</v>
      </c>
      <c r="B14" s="22" t="s">
        <v>49</v>
      </c>
      <c r="C14" s="23">
        <f>E13</f>
        <v>7490</v>
      </c>
      <c r="D14" s="24" t="s">
        <v>4</v>
      </c>
      <c r="E14" s="51">
        <f>C14*21%</f>
        <v>1572.8999999999999</v>
      </c>
      <c r="F14" s="4"/>
      <c r="G14" s="6"/>
      <c r="H14" s="21" t="s">
        <v>8</v>
      </c>
      <c r="I14" s="22" t="s">
        <v>49</v>
      </c>
      <c r="J14" s="23">
        <f>L13</f>
        <v>7690</v>
      </c>
      <c r="K14" s="24" t="s">
        <v>4</v>
      </c>
      <c r="L14" s="51">
        <f>J14*21%</f>
        <v>1614.8999999999999</v>
      </c>
      <c r="M14" s="4"/>
    </row>
    <row r="15" spans="1:13" ht="18">
      <c r="A15" s="25" t="s">
        <v>9</v>
      </c>
      <c r="B15" s="6"/>
      <c r="C15" s="13"/>
      <c r="D15" s="6"/>
      <c r="E15" s="16">
        <f>E4</f>
        <v>10000</v>
      </c>
      <c r="F15" s="16"/>
      <c r="G15" s="6"/>
      <c r="H15" s="25" t="s">
        <v>9</v>
      </c>
      <c r="I15" s="6"/>
      <c r="J15" s="13"/>
      <c r="K15" s="6"/>
      <c r="L15" s="16">
        <f>L4</f>
        <v>10000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260</v>
      </c>
      <c r="F16" s="16"/>
      <c r="G16" s="6"/>
      <c r="H16" s="6"/>
      <c r="I16" s="6"/>
      <c r="J16" s="6"/>
      <c r="K16" s="10" t="s">
        <v>7</v>
      </c>
      <c r="L16" s="16">
        <f>L9</f>
        <v>60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1572.8999999999999</v>
      </c>
      <c r="F17" s="4"/>
      <c r="G17" s="6"/>
      <c r="H17" s="6"/>
      <c r="I17" s="6"/>
      <c r="J17" s="6"/>
      <c r="K17" s="10" t="s">
        <v>7</v>
      </c>
      <c r="L17" s="51">
        <f>L14</f>
        <v>1614.8999999999999</v>
      </c>
      <c r="M17" s="4"/>
    </row>
    <row r="18" spans="1:13" ht="26.25">
      <c r="A18" s="6"/>
      <c r="B18" s="6"/>
      <c r="C18" s="66" t="s">
        <v>10</v>
      </c>
      <c r="D18" s="66"/>
      <c r="E18" s="26">
        <f>E15-E16-E17</f>
        <v>8167.1</v>
      </c>
      <c r="F18" s="1" t="s">
        <v>2</v>
      </c>
      <c r="G18" s="27"/>
      <c r="H18" s="6"/>
      <c r="I18" s="6"/>
      <c r="J18" s="66" t="s">
        <v>10</v>
      </c>
      <c r="K18" s="66"/>
      <c r="L18" s="26">
        <f>L15-L16-L17</f>
        <v>8325.1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3300</v>
      </c>
      <c r="H22" s="29" t="s">
        <v>12</v>
      </c>
      <c r="J22" s="6"/>
      <c r="K22" s="30" t="s">
        <v>13</v>
      </c>
      <c r="L22" s="16">
        <f>L4*33%</f>
        <v>3300</v>
      </c>
    </row>
    <row r="23" spans="1:12" ht="12.75">
      <c r="A23" s="31" t="s">
        <v>43</v>
      </c>
      <c r="C23" s="6"/>
      <c r="D23" s="30" t="s">
        <v>13</v>
      </c>
      <c r="E23" s="16">
        <f>E4*0.3%</f>
        <v>30</v>
      </c>
      <c r="H23" s="31" t="s">
        <v>43</v>
      </c>
      <c r="J23" s="6"/>
      <c r="K23" s="30" t="s">
        <v>13</v>
      </c>
      <c r="L23" s="16">
        <f>L4*0.3%</f>
        <v>30</v>
      </c>
    </row>
    <row r="24" spans="1:12" ht="18">
      <c r="A24" s="20" t="s">
        <v>14</v>
      </c>
      <c r="B24" s="25"/>
      <c r="D24" s="30" t="s">
        <v>4</v>
      </c>
      <c r="E24" s="14">
        <f>E4+E22+E23</f>
        <v>13330</v>
      </c>
      <c r="H24" s="20" t="s">
        <v>14</v>
      </c>
      <c r="I24" s="25"/>
      <c r="K24" s="30" t="s">
        <v>4</v>
      </c>
      <c r="L24" s="14">
        <f>L4+L22+L23</f>
        <v>13330</v>
      </c>
    </row>
    <row r="29" ht="18">
      <c r="D29" s="54" t="s">
        <v>52</v>
      </c>
    </row>
    <row r="30" spans="1:12" ht="12.75">
      <c r="A30" s="47" t="s">
        <v>34</v>
      </c>
      <c r="B30" s="48"/>
      <c r="C30" s="48"/>
      <c r="D30" s="48"/>
      <c r="E30" s="48"/>
      <c r="H30" s="47" t="s">
        <v>35</v>
      </c>
      <c r="I30" s="49"/>
      <c r="J30" s="49"/>
      <c r="K30" s="49"/>
      <c r="L30" s="49"/>
    </row>
    <row r="31" spans="1:13" ht="20.25">
      <c r="A31" s="1" t="s">
        <v>0</v>
      </c>
      <c r="B31" s="69" t="s">
        <v>1</v>
      </c>
      <c r="C31" s="69"/>
      <c r="D31" s="69"/>
      <c r="E31" s="2">
        <v>10000</v>
      </c>
      <c r="F31" s="1" t="s">
        <v>2</v>
      </c>
      <c r="G31" s="3"/>
      <c r="H31" s="1" t="s">
        <v>0</v>
      </c>
      <c r="I31" s="69" t="s">
        <v>1</v>
      </c>
      <c r="J31" s="69"/>
      <c r="K31" s="69"/>
      <c r="L31" s="2">
        <v>10000</v>
      </c>
      <c r="M31" s="1" t="s">
        <v>2</v>
      </c>
    </row>
    <row r="32" spans="1:13" ht="12.75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H33" s="6"/>
      <c r="I33" s="6"/>
      <c r="J33" s="6"/>
      <c r="K33" s="6"/>
      <c r="L33" s="6"/>
      <c r="M33" s="6"/>
    </row>
    <row r="34" spans="1:13" ht="18">
      <c r="A34" s="7" t="s">
        <v>3</v>
      </c>
      <c r="B34" s="8" t="s">
        <v>41</v>
      </c>
      <c r="C34" s="9">
        <f>E31</f>
        <v>10000</v>
      </c>
      <c r="D34" s="10" t="s">
        <v>4</v>
      </c>
      <c r="E34" s="16">
        <f>C34*0.6%</f>
        <v>60</v>
      </c>
      <c r="F34" s="6"/>
      <c r="H34" s="7" t="s">
        <v>3</v>
      </c>
      <c r="I34" s="8" t="s">
        <v>44</v>
      </c>
      <c r="J34" s="9">
        <f>L31</f>
        <v>10000</v>
      </c>
      <c r="K34" s="10" t="s">
        <v>4</v>
      </c>
      <c r="L34" s="16">
        <f>J34*0.6%</f>
        <v>60</v>
      </c>
      <c r="M34" s="6"/>
    </row>
    <row r="35" spans="1:13" ht="18.75" thickBot="1">
      <c r="A35" s="7" t="s">
        <v>31</v>
      </c>
      <c r="B35" s="8" t="s">
        <v>46</v>
      </c>
      <c r="C35" s="9">
        <f>E31</f>
        <v>10000</v>
      </c>
      <c r="D35" s="10" t="s">
        <v>4</v>
      </c>
      <c r="E35" s="51">
        <f>C35*2%</f>
        <v>200</v>
      </c>
      <c r="F35" s="4"/>
      <c r="H35" s="7"/>
      <c r="I35" s="8"/>
      <c r="J35" s="9"/>
      <c r="K35" s="10"/>
      <c r="L35" s="11"/>
      <c r="M35" s="4"/>
    </row>
    <row r="36" spans="1:13" ht="18">
      <c r="A36" s="12" t="s">
        <v>5</v>
      </c>
      <c r="B36" s="13"/>
      <c r="C36" s="13"/>
      <c r="D36" s="10"/>
      <c r="E36" s="14">
        <f>SUM(E34:E35)</f>
        <v>260</v>
      </c>
      <c r="F36" s="14"/>
      <c r="H36" s="12" t="s">
        <v>5</v>
      </c>
      <c r="I36" s="13"/>
      <c r="J36" s="13"/>
      <c r="K36" s="10"/>
      <c r="L36" s="14">
        <f>SUM(L34:L35)</f>
        <v>60</v>
      </c>
      <c r="M36" s="14"/>
    </row>
    <row r="37" spans="1:13" ht="18">
      <c r="A37" s="7" t="s">
        <v>6</v>
      </c>
      <c r="B37" s="15">
        <v>0</v>
      </c>
      <c r="C37" s="13"/>
      <c r="D37" s="10"/>
      <c r="E37" s="16">
        <f>E31</f>
        <v>10000</v>
      </c>
      <c r="F37" s="16"/>
      <c r="G37" s="6"/>
      <c r="H37" s="7" t="s">
        <v>6</v>
      </c>
      <c r="I37" s="15">
        <v>0</v>
      </c>
      <c r="J37" s="13"/>
      <c r="K37" s="10"/>
      <c r="L37" s="16">
        <f>L31</f>
        <v>10000</v>
      </c>
      <c r="M37" s="16"/>
    </row>
    <row r="38" spans="1:13" ht="18">
      <c r="A38" s="6"/>
      <c r="B38" s="13"/>
      <c r="C38" s="17"/>
      <c r="D38" s="10" t="s">
        <v>7</v>
      </c>
      <c r="E38" s="16">
        <f>E36</f>
        <v>260</v>
      </c>
      <c r="F38" s="16"/>
      <c r="G38" s="6"/>
      <c r="H38" s="6"/>
      <c r="I38" s="13"/>
      <c r="J38" s="17"/>
      <c r="K38" s="10" t="s">
        <v>7</v>
      </c>
      <c r="L38" s="16">
        <f>L36</f>
        <v>60</v>
      </c>
      <c r="M38" s="16"/>
    </row>
    <row r="39" spans="1:13" ht="18.75" thickBot="1">
      <c r="A39" s="6"/>
      <c r="B39" s="13"/>
      <c r="C39" s="13"/>
      <c r="D39" s="10" t="s">
        <v>7</v>
      </c>
      <c r="E39" s="18">
        <f>B37</f>
        <v>0</v>
      </c>
      <c r="F39" s="19"/>
      <c r="G39" s="6"/>
      <c r="H39" s="6"/>
      <c r="I39" s="13"/>
      <c r="J39" s="13"/>
      <c r="K39" s="10" t="s">
        <v>7</v>
      </c>
      <c r="L39" s="18">
        <f>I37</f>
        <v>0</v>
      </c>
      <c r="M39" s="19"/>
    </row>
    <row r="40" spans="1:13" ht="18">
      <c r="A40" s="6"/>
      <c r="B40" s="13"/>
      <c r="C40" s="13"/>
      <c r="D40" s="20"/>
      <c r="E40" s="14">
        <f>E37-E38-E39</f>
        <v>9740</v>
      </c>
      <c r="F40" s="14"/>
      <c r="G40" s="6"/>
      <c r="H40" s="6"/>
      <c r="I40" s="13"/>
      <c r="J40" s="13"/>
      <c r="K40" s="20"/>
      <c r="L40" s="14">
        <f>L37-L38-L39</f>
        <v>9940</v>
      </c>
      <c r="M40" s="14"/>
    </row>
    <row r="41" spans="1:13" ht="18.75" thickBot="1">
      <c r="A41" s="21" t="s">
        <v>8</v>
      </c>
      <c r="B41" s="22" t="s">
        <v>49</v>
      </c>
      <c r="C41" s="23">
        <f>E40</f>
        <v>9740</v>
      </c>
      <c r="D41" s="24" t="s">
        <v>4</v>
      </c>
      <c r="E41" s="51">
        <f>C41*21%</f>
        <v>2045.3999999999999</v>
      </c>
      <c r="F41" s="4"/>
      <c r="G41" s="6"/>
      <c r="H41" s="21" t="s">
        <v>8</v>
      </c>
      <c r="I41" s="22" t="s">
        <v>49</v>
      </c>
      <c r="J41" s="23">
        <f>L40</f>
        <v>9940</v>
      </c>
      <c r="K41" s="24" t="s">
        <v>4</v>
      </c>
      <c r="L41" s="51">
        <f>J41*21%</f>
        <v>2087.4</v>
      </c>
      <c r="M41" s="4"/>
    </row>
    <row r="42" spans="1:13" ht="18">
      <c r="A42" s="25" t="s">
        <v>9</v>
      </c>
      <c r="B42" s="6"/>
      <c r="C42" s="13"/>
      <c r="D42" s="6"/>
      <c r="E42" s="16">
        <f>E31</f>
        <v>10000</v>
      </c>
      <c r="F42" s="16"/>
      <c r="G42" s="6"/>
      <c r="H42" s="25" t="s">
        <v>9</v>
      </c>
      <c r="I42" s="6"/>
      <c r="J42" s="13"/>
      <c r="K42" s="6"/>
      <c r="L42" s="16">
        <f>L31</f>
        <v>10000</v>
      </c>
      <c r="M42" s="16"/>
    </row>
    <row r="43" spans="1:13" ht="18">
      <c r="A43" s="6"/>
      <c r="B43" s="6"/>
      <c r="C43" s="6"/>
      <c r="D43" s="10" t="s">
        <v>7</v>
      </c>
      <c r="E43" s="16">
        <f>E36</f>
        <v>260</v>
      </c>
      <c r="F43" s="16"/>
      <c r="G43" s="6"/>
      <c r="H43" s="6"/>
      <c r="I43" s="6"/>
      <c r="J43" s="6"/>
      <c r="K43" s="10" t="s">
        <v>7</v>
      </c>
      <c r="L43" s="16">
        <f>L36</f>
        <v>60</v>
      </c>
      <c r="M43" s="16"/>
    </row>
    <row r="44" spans="1:13" ht="18.75" thickBot="1">
      <c r="A44" s="6"/>
      <c r="B44" s="6"/>
      <c r="C44" s="6"/>
      <c r="D44" s="10" t="s">
        <v>7</v>
      </c>
      <c r="E44" s="51">
        <f>E41</f>
        <v>2045.3999999999999</v>
      </c>
      <c r="F44" s="4"/>
      <c r="G44" s="6"/>
      <c r="H44" s="6"/>
      <c r="I44" s="6"/>
      <c r="J44" s="6"/>
      <c r="K44" s="10" t="s">
        <v>7</v>
      </c>
      <c r="L44" s="51">
        <f>L41</f>
        <v>2087.4</v>
      </c>
      <c r="M44" s="4"/>
    </row>
    <row r="45" spans="1:13" ht="26.25">
      <c r="A45" s="6"/>
      <c r="B45" s="6"/>
      <c r="C45" s="66" t="s">
        <v>10</v>
      </c>
      <c r="D45" s="66"/>
      <c r="E45" s="26">
        <f>E42-E43-E44</f>
        <v>7694.6</v>
      </c>
      <c r="F45" s="1" t="s">
        <v>2</v>
      </c>
      <c r="G45" s="27"/>
      <c r="H45" s="6"/>
      <c r="I45" s="6"/>
      <c r="J45" s="66" t="s">
        <v>10</v>
      </c>
      <c r="K45" s="66"/>
      <c r="L45" s="26">
        <f>L42-L43-L44</f>
        <v>7852.6</v>
      </c>
      <c r="M45" s="1" t="s">
        <v>2</v>
      </c>
    </row>
    <row r="48" spans="5:12" ht="12.75">
      <c r="E48" s="28" t="s">
        <v>11</v>
      </c>
      <c r="L48" s="28" t="s">
        <v>11</v>
      </c>
    </row>
    <row r="49" spans="1:12" ht="12.75">
      <c r="A49" s="29" t="s">
        <v>12</v>
      </c>
      <c r="C49" s="6"/>
      <c r="D49" s="30" t="s">
        <v>13</v>
      </c>
      <c r="E49" s="16">
        <f>E31*33%</f>
        <v>3300</v>
      </c>
      <c r="H49" s="29" t="s">
        <v>12</v>
      </c>
      <c r="J49" s="6"/>
      <c r="K49" s="30" t="s">
        <v>13</v>
      </c>
      <c r="L49" s="16">
        <f>L31*33%</f>
        <v>3300</v>
      </c>
    </row>
    <row r="50" spans="1:12" ht="12.75">
      <c r="A50" s="31" t="s">
        <v>43</v>
      </c>
      <c r="C50" s="6"/>
      <c r="D50" s="30" t="s">
        <v>13</v>
      </c>
      <c r="E50" s="16">
        <f>E31*0.3%</f>
        <v>30</v>
      </c>
      <c r="H50" s="31" t="s">
        <v>43</v>
      </c>
      <c r="J50" s="6"/>
      <c r="K50" s="30" t="s">
        <v>13</v>
      </c>
      <c r="L50" s="16">
        <f>L31*0.3%</f>
        <v>30</v>
      </c>
    </row>
    <row r="51" spans="1:12" ht="18">
      <c r="A51" s="20" t="s">
        <v>14</v>
      </c>
      <c r="B51" s="25"/>
      <c r="D51" s="30" t="s">
        <v>4</v>
      </c>
      <c r="E51" s="14">
        <f>E31+E49+E50</f>
        <v>13330</v>
      </c>
      <c r="H51" s="20" t="s">
        <v>14</v>
      </c>
      <c r="I51" s="25"/>
      <c r="K51" s="30" t="s">
        <v>4</v>
      </c>
      <c r="L51" s="14">
        <f>L31+L49+L50</f>
        <v>13330</v>
      </c>
    </row>
  </sheetData>
  <sheetProtection/>
  <mergeCells count="8">
    <mergeCell ref="C45:D45"/>
    <mergeCell ref="J45:K45"/>
    <mergeCell ref="B4:D4"/>
    <mergeCell ref="I4:K4"/>
    <mergeCell ref="C18:D18"/>
    <mergeCell ref="J18:K18"/>
    <mergeCell ref="B31:D31"/>
    <mergeCell ref="I31:K31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9">
      <selection activeCell="H30" sqref="H30:M51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spans="1:12" ht="12.75">
      <c r="A1" s="50" t="s">
        <v>36</v>
      </c>
      <c r="L1" s="55" t="s">
        <v>53</v>
      </c>
    </row>
    <row r="3" spans="1:12" ht="12.75">
      <c r="A3" s="47" t="s">
        <v>32</v>
      </c>
      <c r="B3" s="48"/>
      <c r="C3" s="48"/>
      <c r="D3" s="48"/>
      <c r="E3" s="48"/>
      <c r="H3" s="47" t="s">
        <v>33</v>
      </c>
      <c r="I3" s="49"/>
      <c r="J3" s="49"/>
      <c r="K3" s="49"/>
      <c r="L3" s="49"/>
    </row>
    <row r="4" spans="1:13" ht="20.25">
      <c r="A4" s="1" t="s">
        <v>0</v>
      </c>
      <c r="B4" s="69" t="s">
        <v>1</v>
      </c>
      <c r="C4" s="69"/>
      <c r="D4" s="69"/>
      <c r="E4" s="2">
        <v>1500</v>
      </c>
      <c r="F4" s="1" t="s">
        <v>2</v>
      </c>
      <c r="G4" s="3"/>
      <c r="H4" s="1" t="s">
        <v>0</v>
      </c>
      <c r="I4" s="69" t="s">
        <v>1</v>
      </c>
      <c r="J4" s="69"/>
      <c r="K4" s="69"/>
      <c r="L4" s="2">
        <v>1500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41</v>
      </c>
      <c r="C7" s="9">
        <f>E4</f>
        <v>1500</v>
      </c>
      <c r="D7" s="10" t="s">
        <v>4</v>
      </c>
      <c r="E7" s="16">
        <f>0.6%*E4</f>
        <v>9</v>
      </c>
      <c r="F7" s="6"/>
      <c r="H7" s="7" t="s">
        <v>3</v>
      </c>
      <c r="I7" s="8" t="s">
        <v>41</v>
      </c>
      <c r="J7" s="9">
        <f>L4</f>
        <v>1500</v>
      </c>
      <c r="K7" s="10" t="s">
        <v>4</v>
      </c>
      <c r="L7" s="16">
        <f>J7*0.6%</f>
        <v>9</v>
      </c>
      <c r="M7" s="6"/>
    </row>
    <row r="8" spans="1:13" ht="18.75" thickBot="1">
      <c r="A8" s="7" t="s">
        <v>31</v>
      </c>
      <c r="B8" s="8" t="s">
        <v>42</v>
      </c>
      <c r="C8" s="9">
        <f>E4</f>
        <v>1500</v>
      </c>
      <c r="D8" s="10" t="s">
        <v>4</v>
      </c>
      <c r="E8" s="51">
        <f>C8*2%</f>
        <v>30</v>
      </c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39</v>
      </c>
      <c r="F9" s="14"/>
      <c r="H9" s="12" t="s">
        <v>5</v>
      </c>
      <c r="I9" s="13"/>
      <c r="J9" s="13"/>
      <c r="K9" s="10"/>
      <c r="L9" s="14">
        <f>SUM(L7:L8)</f>
        <v>9</v>
      </c>
      <c r="M9" s="14"/>
    </row>
    <row r="10" spans="1:13" ht="18">
      <c r="A10" s="7" t="s">
        <v>6</v>
      </c>
      <c r="B10" s="15">
        <v>2250</v>
      </c>
      <c r="C10" s="13"/>
      <c r="D10" s="10"/>
      <c r="E10" s="16">
        <f>E4</f>
        <v>1500</v>
      </c>
      <c r="F10" s="16"/>
      <c r="G10" s="6"/>
      <c r="H10" s="7" t="s">
        <v>6</v>
      </c>
      <c r="I10" s="15">
        <v>2250</v>
      </c>
      <c r="J10" s="13"/>
      <c r="K10" s="10"/>
      <c r="L10" s="16">
        <f>L4</f>
        <v>1500</v>
      </c>
      <c r="M10" s="16"/>
    </row>
    <row r="11" spans="1:13" ht="18">
      <c r="A11" s="7"/>
      <c r="B11" s="15"/>
      <c r="C11" s="13"/>
      <c r="D11" s="10"/>
      <c r="E11" s="16"/>
      <c r="F11" s="16"/>
      <c r="G11" s="6"/>
      <c r="H11" s="7"/>
      <c r="I11" s="15"/>
      <c r="J11" s="13"/>
      <c r="K11" s="10"/>
      <c r="L11" s="16"/>
      <c r="M11" s="16"/>
    </row>
    <row r="12" spans="1:13" ht="18">
      <c r="A12" s="7" t="s">
        <v>39</v>
      </c>
      <c r="B12" s="15">
        <f>B10-E4</f>
        <v>750</v>
      </c>
      <c r="C12" s="13"/>
      <c r="D12" s="20"/>
      <c r="E12" s="14"/>
      <c r="F12" s="14"/>
      <c r="G12" s="6"/>
      <c r="H12" s="7" t="s">
        <v>39</v>
      </c>
      <c r="I12" s="15">
        <f>I10-L4</f>
        <v>750</v>
      </c>
      <c r="J12" s="13"/>
      <c r="K12" s="20"/>
      <c r="L12" s="14"/>
      <c r="M12" s="14"/>
    </row>
    <row r="13" spans="1:13" ht="18">
      <c r="A13" s="53" t="s">
        <v>40</v>
      </c>
      <c r="B13" s="13"/>
      <c r="C13" s="13"/>
      <c r="D13" s="20"/>
      <c r="E13" s="14"/>
      <c r="F13" s="14"/>
      <c r="G13" s="6"/>
      <c r="H13" s="6"/>
      <c r="I13" s="13"/>
      <c r="J13" s="13"/>
      <c r="K13" s="20"/>
      <c r="L13" s="14"/>
      <c r="M13" s="14"/>
    </row>
    <row r="14" spans="1:13" ht="18.75" thickBot="1">
      <c r="A14" s="21" t="s">
        <v>8</v>
      </c>
      <c r="B14" s="22" t="s">
        <v>49</v>
      </c>
      <c r="C14" s="23">
        <f>E12</f>
        <v>0</v>
      </c>
      <c r="D14" s="24" t="s">
        <v>4</v>
      </c>
      <c r="E14" s="51">
        <f>C14*21%</f>
        <v>0</v>
      </c>
      <c r="F14" s="4"/>
      <c r="G14" s="6"/>
      <c r="H14" s="21" t="s">
        <v>8</v>
      </c>
      <c r="I14" s="22" t="s">
        <v>49</v>
      </c>
      <c r="J14" s="23">
        <f>L12</f>
        <v>0</v>
      </c>
      <c r="K14" s="24" t="s">
        <v>4</v>
      </c>
      <c r="L14" s="51">
        <f>J14*21%</f>
        <v>0</v>
      </c>
      <c r="M14" s="4"/>
    </row>
    <row r="15" spans="1:13" ht="18">
      <c r="A15" s="25" t="s">
        <v>9</v>
      </c>
      <c r="B15" s="6"/>
      <c r="C15" s="13"/>
      <c r="D15" s="6"/>
      <c r="E15" s="16">
        <f>E4</f>
        <v>1500</v>
      </c>
      <c r="F15" s="16"/>
      <c r="G15" s="6"/>
      <c r="H15" s="25" t="s">
        <v>9</v>
      </c>
      <c r="I15" s="6"/>
      <c r="J15" s="13"/>
      <c r="K15" s="6"/>
      <c r="L15" s="16">
        <f>L4</f>
        <v>1500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39</v>
      </c>
      <c r="F16" s="16"/>
      <c r="G16" s="6"/>
      <c r="H16" s="6"/>
      <c r="I16" s="6"/>
      <c r="J16" s="6"/>
      <c r="K16" s="10" t="s">
        <v>7</v>
      </c>
      <c r="L16" s="16">
        <f>L9</f>
        <v>9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0</v>
      </c>
      <c r="F17" s="4"/>
      <c r="G17" s="6"/>
      <c r="H17" s="6"/>
      <c r="I17" s="6"/>
      <c r="J17" s="6"/>
      <c r="K17" s="10" t="s">
        <v>7</v>
      </c>
      <c r="L17" s="51">
        <f>L14</f>
        <v>0</v>
      </c>
      <c r="M17" s="4"/>
    </row>
    <row r="18" spans="1:13" ht="26.25">
      <c r="A18" s="6"/>
      <c r="B18" s="6"/>
      <c r="C18" s="66" t="s">
        <v>10</v>
      </c>
      <c r="D18" s="66"/>
      <c r="E18" s="26">
        <f>E15-E16-E17</f>
        <v>1461</v>
      </c>
      <c r="F18" s="1" t="s">
        <v>2</v>
      </c>
      <c r="G18" s="27"/>
      <c r="H18" s="6"/>
      <c r="I18" s="6"/>
      <c r="J18" s="66" t="s">
        <v>10</v>
      </c>
      <c r="K18" s="66"/>
      <c r="L18" s="26">
        <f>L15-L16-L17</f>
        <v>1491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495</v>
      </c>
      <c r="H22" s="29" t="s">
        <v>12</v>
      </c>
      <c r="J22" s="6"/>
      <c r="K22" s="30" t="s">
        <v>13</v>
      </c>
      <c r="L22" s="16">
        <f>L4*33%</f>
        <v>495</v>
      </c>
    </row>
    <row r="23" spans="1:12" ht="12.75">
      <c r="A23" s="31" t="s">
        <v>43</v>
      </c>
      <c r="C23" s="6"/>
      <c r="D23" s="30" t="s">
        <v>13</v>
      </c>
      <c r="E23" s="16">
        <f>E4*0.3%</f>
        <v>4.5</v>
      </c>
      <c r="H23" s="31" t="s">
        <v>43</v>
      </c>
      <c r="J23" s="6"/>
      <c r="K23" s="30" t="s">
        <v>13</v>
      </c>
      <c r="L23" s="16">
        <f>L4*0.3%</f>
        <v>4.5</v>
      </c>
    </row>
    <row r="24" spans="1:12" ht="18">
      <c r="A24" s="20" t="s">
        <v>14</v>
      </c>
      <c r="B24" s="25"/>
      <c r="D24" s="30" t="s">
        <v>4</v>
      </c>
      <c r="E24" s="14">
        <f>E4+E22+E23</f>
        <v>1999.5</v>
      </c>
      <c r="H24" s="20" t="s">
        <v>14</v>
      </c>
      <c r="I24" s="25"/>
      <c r="K24" s="30" t="s">
        <v>4</v>
      </c>
      <c r="L24" s="14">
        <f>L4+L22+L23</f>
        <v>1999.5</v>
      </c>
    </row>
    <row r="30" spans="1:12" ht="12.75">
      <c r="A30" s="47" t="s">
        <v>34</v>
      </c>
      <c r="B30" s="48"/>
      <c r="C30" s="48"/>
      <c r="D30" s="48"/>
      <c r="E30" s="48"/>
      <c r="H30" s="47" t="s">
        <v>35</v>
      </c>
      <c r="I30" s="49"/>
      <c r="J30" s="49"/>
      <c r="K30" s="49"/>
      <c r="L30" s="49"/>
    </row>
    <row r="31" spans="1:13" ht="20.25">
      <c r="A31" s="1" t="s">
        <v>0</v>
      </c>
      <c r="B31" s="69" t="s">
        <v>1</v>
      </c>
      <c r="C31" s="69"/>
      <c r="D31" s="69"/>
      <c r="E31" s="2">
        <v>1500</v>
      </c>
      <c r="F31" s="1" t="s">
        <v>2</v>
      </c>
      <c r="G31" s="3"/>
      <c r="H31" s="1" t="s">
        <v>0</v>
      </c>
      <c r="I31" s="69" t="s">
        <v>1</v>
      </c>
      <c r="J31" s="69"/>
      <c r="K31" s="69"/>
      <c r="L31" s="2">
        <v>1500</v>
      </c>
      <c r="M31" s="1" t="s">
        <v>2</v>
      </c>
    </row>
    <row r="32" spans="1:13" ht="12.75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H33" s="6"/>
      <c r="I33" s="6"/>
      <c r="J33" s="6"/>
      <c r="K33" s="6"/>
      <c r="L33" s="6"/>
      <c r="M33" s="6"/>
    </row>
    <row r="34" spans="1:13" ht="18">
      <c r="A34" s="7" t="s">
        <v>3</v>
      </c>
      <c r="B34" s="8" t="s">
        <v>44</v>
      </c>
      <c r="C34" s="9">
        <f>E31</f>
        <v>1500</v>
      </c>
      <c r="D34" s="10" t="s">
        <v>4</v>
      </c>
      <c r="E34" s="16">
        <f>C34*0.6%</f>
        <v>9</v>
      </c>
      <c r="F34" s="6"/>
      <c r="H34" s="7" t="s">
        <v>3</v>
      </c>
      <c r="I34" s="8" t="s">
        <v>41</v>
      </c>
      <c r="J34" s="9">
        <f>L31</f>
        <v>1500</v>
      </c>
      <c r="K34" s="10" t="s">
        <v>4</v>
      </c>
      <c r="L34" s="16">
        <f>J34*0.6%</f>
        <v>9</v>
      </c>
      <c r="M34" s="6"/>
    </row>
    <row r="35" spans="1:13" ht="18.75" thickBot="1">
      <c r="A35" s="7" t="s">
        <v>31</v>
      </c>
      <c r="B35" s="8" t="s">
        <v>45</v>
      </c>
      <c r="C35" s="9">
        <f>E31</f>
        <v>1500</v>
      </c>
      <c r="D35" s="10" t="s">
        <v>4</v>
      </c>
      <c r="E35" s="51">
        <f>C35*2%</f>
        <v>30</v>
      </c>
      <c r="F35" s="4"/>
      <c r="H35" s="7"/>
      <c r="I35" s="8"/>
      <c r="J35" s="9"/>
      <c r="K35" s="10"/>
      <c r="L35" s="11"/>
      <c r="M35" s="4"/>
    </row>
    <row r="36" spans="1:13" ht="18">
      <c r="A36" s="12" t="s">
        <v>5</v>
      </c>
      <c r="B36" s="13"/>
      <c r="C36" s="13"/>
      <c r="D36" s="10"/>
      <c r="E36" s="14">
        <f>SUM(E34:E35)</f>
        <v>39</v>
      </c>
      <c r="F36" s="14"/>
      <c r="H36" s="12" t="s">
        <v>5</v>
      </c>
      <c r="I36" s="13"/>
      <c r="J36" s="13"/>
      <c r="K36" s="10"/>
      <c r="L36" s="14">
        <f>SUM(L34:L35)</f>
        <v>9</v>
      </c>
      <c r="M36" s="14"/>
    </row>
    <row r="37" spans="1:13" ht="18">
      <c r="A37" s="7" t="s">
        <v>6</v>
      </c>
      <c r="B37" s="15">
        <v>0</v>
      </c>
      <c r="C37" s="13"/>
      <c r="D37" s="10"/>
      <c r="E37" s="16">
        <f>E31</f>
        <v>1500</v>
      </c>
      <c r="F37" s="16"/>
      <c r="G37" s="6"/>
      <c r="H37" s="7" t="s">
        <v>6</v>
      </c>
      <c r="I37" s="15">
        <v>0</v>
      </c>
      <c r="J37" s="13"/>
      <c r="K37" s="10"/>
      <c r="L37" s="16">
        <f>L31</f>
        <v>1500</v>
      </c>
      <c r="M37" s="16"/>
    </row>
    <row r="38" spans="1:13" ht="18">
      <c r="A38" s="6"/>
      <c r="B38" s="13"/>
      <c r="C38" s="17"/>
      <c r="D38" s="10" t="s">
        <v>7</v>
      </c>
      <c r="E38" s="16">
        <f>E36</f>
        <v>39</v>
      </c>
      <c r="F38" s="16"/>
      <c r="G38" s="6"/>
      <c r="H38" s="6"/>
      <c r="I38" s="13"/>
      <c r="J38" s="17"/>
      <c r="K38" s="10" t="s">
        <v>7</v>
      </c>
      <c r="L38" s="16">
        <f>L36</f>
        <v>9</v>
      </c>
      <c r="M38" s="16"/>
    </row>
    <row r="39" spans="1:13" ht="18.75" thickBot="1">
      <c r="A39" s="6"/>
      <c r="B39" s="13"/>
      <c r="C39" s="13"/>
      <c r="D39" s="10" t="s">
        <v>7</v>
      </c>
      <c r="E39" s="18">
        <f>B37</f>
        <v>0</v>
      </c>
      <c r="F39" s="19"/>
      <c r="G39" s="6"/>
      <c r="H39" s="6"/>
      <c r="I39" s="13"/>
      <c r="J39" s="13"/>
      <c r="K39" s="10" t="s">
        <v>7</v>
      </c>
      <c r="L39" s="18">
        <f>I37</f>
        <v>0</v>
      </c>
      <c r="M39" s="19"/>
    </row>
    <row r="40" spans="1:13" ht="18">
      <c r="A40" s="6"/>
      <c r="B40" s="13"/>
      <c r="C40" s="13"/>
      <c r="D40" s="20"/>
      <c r="E40" s="14">
        <f>E37-E38-E39</f>
        <v>1461</v>
      </c>
      <c r="F40" s="14"/>
      <c r="G40" s="6"/>
      <c r="H40" s="6"/>
      <c r="I40" s="13"/>
      <c r="J40" s="13"/>
      <c r="K40" s="20"/>
      <c r="L40" s="14">
        <f>L37-L38-L39</f>
        <v>1491</v>
      </c>
      <c r="M40" s="14"/>
    </row>
    <row r="41" spans="1:13" ht="18.75" thickBot="1">
      <c r="A41" s="21" t="s">
        <v>8</v>
      </c>
      <c r="B41" s="22" t="s">
        <v>49</v>
      </c>
      <c r="C41" s="23">
        <f>E40</f>
        <v>1461</v>
      </c>
      <c r="D41" s="24" t="s">
        <v>4</v>
      </c>
      <c r="E41" s="51">
        <f>C41*21%</f>
        <v>306.81</v>
      </c>
      <c r="F41" s="4"/>
      <c r="G41" s="6"/>
      <c r="H41" s="21" t="s">
        <v>8</v>
      </c>
      <c r="I41" s="22" t="s">
        <v>49</v>
      </c>
      <c r="J41" s="23">
        <f>L40</f>
        <v>1491</v>
      </c>
      <c r="K41" s="24" t="s">
        <v>4</v>
      </c>
      <c r="L41" s="51">
        <f>J41*21%</f>
        <v>313.11</v>
      </c>
      <c r="M41" s="4"/>
    </row>
    <row r="42" spans="1:13" ht="18">
      <c r="A42" s="25" t="s">
        <v>9</v>
      </c>
      <c r="B42" s="6"/>
      <c r="C42" s="13"/>
      <c r="D42" s="6"/>
      <c r="E42" s="16">
        <f>E31</f>
        <v>1500</v>
      </c>
      <c r="F42" s="16"/>
      <c r="G42" s="6"/>
      <c r="H42" s="25" t="s">
        <v>9</v>
      </c>
      <c r="I42" s="6"/>
      <c r="J42" s="13"/>
      <c r="K42" s="6"/>
      <c r="L42" s="16">
        <f>L31</f>
        <v>1500</v>
      </c>
      <c r="M42" s="16"/>
    </row>
    <row r="43" spans="1:13" ht="18">
      <c r="A43" s="6"/>
      <c r="B43" s="6"/>
      <c r="C43" s="6"/>
      <c r="D43" s="10" t="s">
        <v>7</v>
      </c>
      <c r="E43" s="16">
        <f>E36</f>
        <v>39</v>
      </c>
      <c r="F43" s="16"/>
      <c r="G43" s="6"/>
      <c r="H43" s="6"/>
      <c r="I43" s="6"/>
      <c r="J43" s="6"/>
      <c r="K43" s="10" t="s">
        <v>7</v>
      </c>
      <c r="L43" s="16">
        <f>L36</f>
        <v>9</v>
      </c>
      <c r="M43" s="16"/>
    </row>
    <row r="44" spans="1:13" ht="18.75" thickBot="1">
      <c r="A44" s="6"/>
      <c r="B44" s="6"/>
      <c r="C44" s="6"/>
      <c r="D44" s="10" t="s">
        <v>7</v>
      </c>
      <c r="E44" s="51">
        <f>E41</f>
        <v>306.81</v>
      </c>
      <c r="F44" s="4"/>
      <c r="G44" s="6"/>
      <c r="H44" s="6"/>
      <c r="I44" s="6"/>
      <c r="J44" s="6"/>
      <c r="K44" s="10" t="s">
        <v>7</v>
      </c>
      <c r="L44" s="51">
        <f>L41</f>
        <v>313.11</v>
      </c>
      <c r="M44" s="4"/>
    </row>
    <row r="45" spans="1:13" ht="26.25">
      <c r="A45" s="6"/>
      <c r="B45" s="6"/>
      <c r="C45" s="66" t="s">
        <v>10</v>
      </c>
      <c r="D45" s="66"/>
      <c r="E45" s="26">
        <f>E42-E43-E44</f>
        <v>1154.19</v>
      </c>
      <c r="F45" s="1" t="s">
        <v>2</v>
      </c>
      <c r="G45" s="27"/>
      <c r="H45" s="6"/>
      <c r="I45" s="6"/>
      <c r="J45" s="66" t="s">
        <v>10</v>
      </c>
      <c r="K45" s="66"/>
      <c r="L45" s="26">
        <f>L42-L43-L44</f>
        <v>1177.8899999999999</v>
      </c>
      <c r="M45" s="1" t="s">
        <v>2</v>
      </c>
    </row>
    <row r="48" spans="5:12" ht="12.75">
      <c r="E48" s="28" t="s">
        <v>11</v>
      </c>
      <c r="L48" s="28" t="s">
        <v>11</v>
      </c>
    </row>
    <row r="49" spans="1:12" ht="12.75">
      <c r="A49" s="29" t="s">
        <v>12</v>
      </c>
      <c r="C49" s="6"/>
      <c r="D49" s="30" t="s">
        <v>13</v>
      </c>
      <c r="E49" s="16">
        <f>E31*33%</f>
        <v>495</v>
      </c>
      <c r="H49" s="29" t="s">
        <v>12</v>
      </c>
      <c r="J49" s="6"/>
      <c r="K49" s="30" t="s">
        <v>13</v>
      </c>
      <c r="L49" s="16">
        <f>L31*33%</f>
        <v>495</v>
      </c>
    </row>
    <row r="50" spans="1:12" ht="12.75">
      <c r="A50" s="31" t="s">
        <v>43</v>
      </c>
      <c r="C50" s="6"/>
      <c r="D50" s="30" t="s">
        <v>13</v>
      </c>
      <c r="E50" s="16">
        <f>E31*0.3%</f>
        <v>4.5</v>
      </c>
      <c r="H50" s="31" t="s">
        <v>43</v>
      </c>
      <c r="J50" s="6"/>
      <c r="K50" s="30" t="s">
        <v>13</v>
      </c>
      <c r="L50" s="16">
        <f>L31*0.3%</f>
        <v>4.5</v>
      </c>
    </row>
    <row r="51" spans="1:12" ht="18">
      <c r="A51" s="20" t="s">
        <v>14</v>
      </c>
      <c r="B51" s="25"/>
      <c r="D51" s="30" t="s">
        <v>4</v>
      </c>
      <c r="E51" s="14">
        <f>E31+E49+E50</f>
        <v>1999.5</v>
      </c>
      <c r="H51" s="20" t="s">
        <v>14</v>
      </c>
      <c r="I51" s="25"/>
      <c r="K51" s="30" t="s">
        <v>4</v>
      </c>
      <c r="L51" s="14">
        <f>L31+L49+L50</f>
        <v>1999.5</v>
      </c>
    </row>
  </sheetData>
  <sheetProtection/>
  <mergeCells count="8">
    <mergeCell ref="C45:D45"/>
    <mergeCell ref="J45:K45"/>
    <mergeCell ref="B4:D4"/>
    <mergeCell ref="I4:K4"/>
    <mergeCell ref="C18:D18"/>
    <mergeCell ref="J18:K18"/>
    <mergeCell ref="B31:D31"/>
    <mergeCell ref="I31:K31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ht="12.75">
      <c r="A1" s="50" t="s">
        <v>36</v>
      </c>
    </row>
    <row r="3" spans="1:12" ht="12.75">
      <c r="A3" s="47" t="s">
        <v>32</v>
      </c>
      <c r="B3" s="48"/>
      <c r="C3" s="48"/>
      <c r="D3" s="48"/>
      <c r="E3" s="48"/>
      <c r="H3" s="47" t="s">
        <v>33</v>
      </c>
      <c r="I3" s="49"/>
      <c r="J3" s="49"/>
      <c r="K3" s="49"/>
      <c r="L3" s="49"/>
    </row>
    <row r="4" spans="1:13" ht="20.25">
      <c r="A4" s="1" t="s">
        <v>0</v>
      </c>
      <c r="B4" s="69" t="s">
        <v>1</v>
      </c>
      <c r="C4" s="69"/>
      <c r="D4" s="69"/>
      <c r="E4" s="2">
        <v>10000</v>
      </c>
      <c r="F4" s="1" t="s">
        <v>2</v>
      </c>
      <c r="G4" s="3"/>
      <c r="H4" s="1" t="s">
        <v>0</v>
      </c>
      <c r="I4" s="69" t="s">
        <v>1</v>
      </c>
      <c r="J4" s="69"/>
      <c r="K4" s="69"/>
      <c r="L4" s="2">
        <v>10000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41</v>
      </c>
      <c r="C7" s="9">
        <f>E4</f>
        <v>10000</v>
      </c>
      <c r="D7" s="10" t="s">
        <v>4</v>
      </c>
      <c r="E7" s="16">
        <f>C7*0.6%</f>
        <v>60</v>
      </c>
      <c r="F7" s="6"/>
      <c r="H7" s="7" t="s">
        <v>3</v>
      </c>
      <c r="I7" s="8" t="s">
        <v>44</v>
      </c>
      <c r="J7" s="9">
        <f>L4</f>
        <v>10000</v>
      </c>
      <c r="K7" s="10" t="s">
        <v>4</v>
      </c>
      <c r="L7" s="16">
        <f>J7*0.6%</f>
        <v>60</v>
      </c>
      <c r="M7" s="6"/>
    </row>
    <row r="8" spans="1:13" ht="18.75" thickBot="1">
      <c r="A8" s="7" t="s">
        <v>31</v>
      </c>
      <c r="B8" s="8" t="s">
        <v>46</v>
      </c>
      <c r="C8" s="9">
        <f>E4</f>
        <v>10000</v>
      </c>
      <c r="D8" s="10" t="s">
        <v>4</v>
      </c>
      <c r="E8" s="51">
        <f>C8*2%</f>
        <v>200</v>
      </c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260</v>
      </c>
      <c r="F9" s="14"/>
      <c r="H9" s="12" t="s">
        <v>5</v>
      </c>
      <c r="I9" s="13"/>
      <c r="J9" s="13"/>
      <c r="K9" s="10"/>
      <c r="L9" s="14">
        <f>SUM(L7:L8)</f>
        <v>60</v>
      </c>
      <c r="M9" s="14"/>
    </row>
    <row r="10" spans="1:13" ht="18">
      <c r="A10" s="7" t="s">
        <v>6</v>
      </c>
      <c r="B10" s="15">
        <v>2000</v>
      </c>
      <c r="C10" s="13"/>
      <c r="D10" s="10"/>
      <c r="E10" s="16">
        <f>E4</f>
        <v>10000</v>
      </c>
      <c r="F10" s="16"/>
      <c r="G10" s="6"/>
      <c r="H10" s="7" t="s">
        <v>6</v>
      </c>
      <c r="I10" s="15">
        <v>2000</v>
      </c>
      <c r="J10" s="13"/>
      <c r="K10" s="10"/>
      <c r="L10" s="16">
        <f>L4</f>
        <v>10000</v>
      </c>
      <c r="M10" s="16"/>
    </row>
    <row r="11" spans="1:13" ht="18">
      <c r="A11" s="6"/>
      <c r="B11" s="13"/>
      <c r="C11" s="17"/>
      <c r="D11" s="10" t="s">
        <v>7</v>
      </c>
      <c r="E11" s="16">
        <f>E9</f>
        <v>260</v>
      </c>
      <c r="F11" s="16"/>
      <c r="G11" s="6"/>
      <c r="H11" s="6"/>
      <c r="I11" s="13"/>
      <c r="J11" s="17"/>
      <c r="K11" s="10" t="s">
        <v>7</v>
      </c>
      <c r="L11" s="16">
        <f>L9</f>
        <v>60</v>
      </c>
      <c r="M11" s="16"/>
    </row>
    <row r="12" spans="1:13" ht="18.75" thickBot="1">
      <c r="A12" s="6"/>
      <c r="B12" s="13"/>
      <c r="C12" s="13"/>
      <c r="D12" s="10" t="s">
        <v>7</v>
      </c>
      <c r="E12" s="18">
        <f>B10</f>
        <v>2000</v>
      </c>
      <c r="F12" s="19"/>
      <c r="G12" s="6"/>
      <c r="H12" s="6"/>
      <c r="I12" s="13"/>
      <c r="J12" s="13"/>
      <c r="K12" s="10" t="s">
        <v>7</v>
      </c>
      <c r="L12" s="18">
        <f>I10</f>
        <v>2000</v>
      </c>
      <c r="M12" s="19"/>
    </row>
    <row r="13" spans="1:13" ht="18">
      <c r="A13" s="6"/>
      <c r="B13" s="13"/>
      <c r="C13" s="13"/>
      <c r="D13" s="20"/>
      <c r="E13" s="14">
        <f>E10-E11-E12</f>
        <v>7740</v>
      </c>
      <c r="F13" s="14"/>
      <c r="G13" s="6"/>
      <c r="H13" s="6"/>
      <c r="I13" s="13"/>
      <c r="J13" s="13"/>
      <c r="K13" s="20"/>
      <c r="L13" s="14">
        <f>L10-L11-L12</f>
        <v>7940</v>
      </c>
      <c r="M13" s="14"/>
    </row>
    <row r="14" spans="1:13" ht="18.75" thickBot="1">
      <c r="A14" s="21" t="s">
        <v>8</v>
      </c>
      <c r="B14" s="22" t="s">
        <v>48</v>
      </c>
      <c r="C14" s="23">
        <f>E13</f>
        <v>7740</v>
      </c>
      <c r="D14" s="24" t="s">
        <v>4</v>
      </c>
      <c r="E14" s="51">
        <f>C14*22%</f>
        <v>1702.8</v>
      </c>
      <c r="F14" s="4"/>
      <c r="G14" s="6"/>
      <c r="H14" s="21" t="s">
        <v>8</v>
      </c>
      <c r="I14" s="22" t="s">
        <v>48</v>
      </c>
      <c r="J14" s="23">
        <f>L13</f>
        <v>7940</v>
      </c>
      <c r="K14" s="24" t="s">
        <v>4</v>
      </c>
      <c r="L14" s="51">
        <f>J14*22%</f>
        <v>1746.8</v>
      </c>
      <c r="M14" s="4"/>
    </row>
    <row r="15" spans="1:13" ht="18">
      <c r="A15" s="25" t="s">
        <v>9</v>
      </c>
      <c r="B15" s="6"/>
      <c r="C15" s="13"/>
      <c r="D15" s="6"/>
      <c r="E15" s="16">
        <f>E4</f>
        <v>10000</v>
      </c>
      <c r="F15" s="16"/>
      <c r="G15" s="6"/>
      <c r="H15" s="25" t="s">
        <v>9</v>
      </c>
      <c r="I15" s="6"/>
      <c r="J15" s="13"/>
      <c r="K15" s="6"/>
      <c r="L15" s="16">
        <f>L4</f>
        <v>10000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260</v>
      </c>
      <c r="F16" s="16"/>
      <c r="G16" s="6"/>
      <c r="H16" s="6"/>
      <c r="I16" s="6"/>
      <c r="J16" s="6"/>
      <c r="K16" s="10" t="s">
        <v>7</v>
      </c>
      <c r="L16" s="16">
        <f>L9</f>
        <v>60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1702.8</v>
      </c>
      <c r="F17" s="4"/>
      <c r="G17" s="6"/>
      <c r="H17" s="6"/>
      <c r="I17" s="6"/>
      <c r="J17" s="6"/>
      <c r="K17" s="10" t="s">
        <v>7</v>
      </c>
      <c r="L17" s="51">
        <f>L14</f>
        <v>1746.8</v>
      </c>
      <c r="M17" s="4"/>
    </row>
    <row r="18" spans="1:13" ht="26.25">
      <c r="A18" s="6"/>
      <c r="B18" s="6"/>
      <c r="C18" s="66" t="s">
        <v>10</v>
      </c>
      <c r="D18" s="66"/>
      <c r="E18" s="26">
        <f>E15-E16-E17</f>
        <v>8037.2</v>
      </c>
      <c r="F18" s="1" t="s">
        <v>2</v>
      </c>
      <c r="G18" s="27"/>
      <c r="H18" s="6"/>
      <c r="I18" s="6"/>
      <c r="J18" s="66" t="s">
        <v>10</v>
      </c>
      <c r="K18" s="66"/>
      <c r="L18" s="26">
        <f>L15-L16-L17</f>
        <v>8193.2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3300</v>
      </c>
      <c r="H22" s="29" t="s">
        <v>12</v>
      </c>
      <c r="J22" s="6"/>
      <c r="K22" s="30" t="s">
        <v>13</v>
      </c>
      <c r="L22" s="16">
        <f>L4*33%</f>
        <v>3300</v>
      </c>
    </row>
    <row r="23" spans="1:12" ht="12.75">
      <c r="A23" s="31" t="s">
        <v>43</v>
      </c>
      <c r="C23" s="6"/>
      <c r="D23" s="30" t="s">
        <v>13</v>
      </c>
      <c r="E23" s="16">
        <f>E4*0.3%</f>
        <v>30</v>
      </c>
      <c r="H23" s="31" t="s">
        <v>43</v>
      </c>
      <c r="J23" s="6"/>
      <c r="K23" s="30" t="s">
        <v>13</v>
      </c>
      <c r="L23" s="16">
        <f>L4*0.3%</f>
        <v>30</v>
      </c>
    </row>
    <row r="24" spans="1:12" ht="18">
      <c r="A24" s="20" t="s">
        <v>14</v>
      </c>
      <c r="B24" s="25"/>
      <c r="D24" s="30" t="s">
        <v>4</v>
      </c>
      <c r="E24" s="14">
        <f>E4+E22+E23</f>
        <v>13330</v>
      </c>
      <c r="H24" s="20" t="s">
        <v>14</v>
      </c>
      <c r="I24" s="25"/>
      <c r="K24" s="30" t="s">
        <v>4</v>
      </c>
      <c r="L24" s="14">
        <f>L4+L22+L23</f>
        <v>13330</v>
      </c>
    </row>
    <row r="30" spans="1:12" ht="12.75">
      <c r="A30" s="47" t="s">
        <v>34</v>
      </c>
      <c r="B30" s="48"/>
      <c r="C30" s="48"/>
      <c r="D30" s="48"/>
      <c r="E30" s="48"/>
      <c r="H30" s="47" t="s">
        <v>35</v>
      </c>
      <c r="I30" s="49"/>
      <c r="J30" s="49"/>
      <c r="K30" s="49"/>
      <c r="L30" s="49"/>
    </row>
    <row r="31" spans="1:13" ht="20.25">
      <c r="A31" s="1" t="s">
        <v>0</v>
      </c>
      <c r="B31" s="69" t="s">
        <v>1</v>
      </c>
      <c r="C31" s="69"/>
      <c r="D31" s="69"/>
      <c r="E31" s="2">
        <v>10000</v>
      </c>
      <c r="F31" s="1" t="s">
        <v>2</v>
      </c>
      <c r="G31" s="3"/>
      <c r="H31" s="1" t="s">
        <v>0</v>
      </c>
      <c r="I31" s="69" t="s">
        <v>1</v>
      </c>
      <c r="J31" s="69"/>
      <c r="K31" s="69"/>
      <c r="L31" s="2">
        <v>10000</v>
      </c>
      <c r="M31" s="1" t="s">
        <v>2</v>
      </c>
    </row>
    <row r="32" spans="1:13" ht="12.75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H33" s="6"/>
      <c r="I33" s="6"/>
      <c r="J33" s="6"/>
      <c r="K33" s="6"/>
      <c r="L33" s="6"/>
      <c r="M33" s="6"/>
    </row>
    <row r="34" spans="1:13" ht="18">
      <c r="A34" s="7" t="s">
        <v>3</v>
      </c>
      <c r="B34" s="8" t="s">
        <v>41</v>
      </c>
      <c r="C34" s="9">
        <f>E31</f>
        <v>10000</v>
      </c>
      <c r="D34" s="10" t="s">
        <v>4</v>
      </c>
      <c r="E34" s="16">
        <f>C34*0.6%</f>
        <v>60</v>
      </c>
      <c r="F34" s="6"/>
      <c r="H34" s="7" t="s">
        <v>3</v>
      </c>
      <c r="I34" s="8" t="s">
        <v>44</v>
      </c>
      <c r="J34" s="9">
        <f>L31</f>
        <v>10000</v>
      </c>
      <c r="K34" s="10" t="s">
        <v>4</v>
      </c>
      <c r="L34" s="16">
        <f>J34*0.6%</f>
        <v>60</v>
      </c>
      <c r="M34" s="6"/>
    </row>
    <row r="35" spans="1:13" ht="18.75" thickBot="1">
      <c r="A35" s="7" t="s">
        <v>31</v>
      </c>
      <c r="B35" s="8" t="s">
        <v>46</v>
      </c>
      <c r="C35" s="9">
        <f>E31</f>
        <v>10000</v>
      </c>
      <c r="D35" s="10" t="s">
        <v>4</v>
      </c>
      <c r="E35" s="51">
        <f>C35*2%</f>
        <v>200</v>
      </c>
      <c r="F35" s="4"/>
      <c r="H35" s="7"/>
      <c r="I35" s="8"/>
      <c r="J35" s="9"/>
      <c r="K35" s="10"/>
      <c r="L35" s="11"/>
      <c r="M35" s="4"/>
    </row>
    <row r="36" spans="1:13" ht="18">
      <c r="A36" s="12" t="s">
        <v>5</v>
      </c>
      <c r="B36" s="13"/>
      <c r="C36" s="13"/>
      <c r="D36" s="10"/>
      <c r="E36" s="14">
        <f>SUM(E34:E35)</f>
        <v>260</v>
      </c>
      <c r="F36" s="14"/>
      <c r="H36" s="12" t="s">
        <v>5</v>
      </c>
      <c r="I36" s="13"/>
      <c r="J36" s="13"/>
      <c r="K36" s="10"/>
      <c r="L36" s="14">
        <f>SUM(L34:L35)</f>
        <v>60</v>
      </c>
      <c r="M36" s="14"/>
    </row>
    <row r="37" spans="1:13" ht="18">
      <c r="A37" s="7" t="s">
        <v>6</v>
      </c>
      <c r="B37" s="15">
        <v>0</v>
      </c>
      <c r="C37" s="13"/>
      <c r="D37" s="10"/>
      <c r="E37" s="16">
        <f>E31</f>
        <v>10000</v>
      </c>
      <c r="F37" s="16"/>
      <c r="G37" s="6"/>
      <c r="H37" s="7" t="s">
        <v>6</v>
      </c>
      <c r="I37" s="15">
        <v>0</v>
      </c>
      <c r="J37" s="13"/>
      <c r="K37" s="10"/>
      <c r="L37" s="16">
        <f>L31</f>
        <v>10000</v>
      </c>
      <c r="M37" s="16"/>
    </row>
    <row r="38" spans="1:13" ht="18">
      <c r="A38" s="6"/>
      <c r="B38" s="13"/>
      <c r="C38" s="17"/>
      <c r="D38" s="10" t="s">
        <v>7</v>
      </c>
      <c r="E38" s="16">
        <f>E36</f>
        <v>260</v>
      </c>
      <c r="F38" s="16"/>
      <c r="G38" s="6"/>
      <c r="H38" s="6"/>
      <c r="I38" s="13"/>
      <c r="J38" s="17"/>
      <c r="K38" s="10" t="s">
        <v>7</v>
      </c>
      <c r="L38" s="16">
        <f>L36</f>
        <v>60</v>
      </c>
      <c r="M38" s="16"/>
    </row>
    <row r="39" spans="1:13" ht="18.75" thickBot="1">
      <c r="A39" s="6"/>
      <c r="B39" s="13"/>
      <c r="C39" s="13"/>
      <c r="D39" s="10" t="s">
        <v>7</v>
      </c>
      <c r="E39" s="18">
        <f>B37</f>
        <v>0</v>
      </c>
      <c r="F39" s="19"/>
      <c r="G39" s="6"/>
      <c r="H39" s="6"/>
      <c r="I39" s="13"/>
      <c r="J39" s="13"/>
      <c r="K39" s="10" t="s">
        <v>7</v>
      </c>
      <c r="L39" s="18">
        <f>I37</f>
        <v>0</v>
      </c>
      <c r="M39" s="19"/>
    </row>
    <row r="40" spans="1:13" ht="18">
      <c r="A40" s="6"/>
      <c r="B40" s="13"/>
      <c r="C40" s="13"/>
      <c r="D40" s="20"/>
      <c r="E40" s="14">
        <f>E37-E38-E39</f>
        <v>9740</v>
      </c>
      <c r="F40" s="14"/>
      <c r="G40" s="6"/>
      <c r="H40" s="6"/>
      <c r="I40" s="13"/>
      <c r="J40" s="13"/>
      <c r="K40" s="20"/>
      <c r="L40" s="14">
        <f>L37-L38-L39</f>
        <v>9940</v>
      </c>
      <c r="M40" s="14"/>
    </row>
    <row r="41" spans="1:13" ht="18.75" thickBot="1">
      <c r="A41" s="21" t="s">
        <v>8</v>
      </c>
      <c r="B41" s="22" t="s">
        <v>48</v>
      </c>
      <c r="C41" s="23">
        <f>E40</f>
        <v>9740</v>
      </c>
      <c r="D41" s="24" t="s">
        <v>4</v>
      </c>
      <c r="E41" s="51">
        <f>C41*22%</f>
        <v>2142.8</v>
      </c>
      <c r="F41" s="4"/>
      <c r="G41" s="6"/>
      <c r="H41" s="21" t="s">
        <v>8</v>
      </c>
      <c r="I41" s="22" t="s">
        <v>48</v>
      </c>
      <c r="J41" s="23">
        <f>L40</f>
        <v>9940</v>
      </c>
      <c r="K41" s="24" t="s">
        <v>4</v>
      </c>
      <c r="L41" s="51">
        <f>J41*22%</f>
        <v>2186.8</v>
      </c>
      <c r="M41" s="4"/>
    </row>
    <row r="42" spans="1:13" ht="18">
      <c r="A42" s="25" t="s">
        <v>9</v>
      </c>
      <c r="B42" s="6"/>
      <c r="C42" s="13"/>
      <c r="D42" s="6"/>
      <c r="E42" s="16">
        <f>E31</f>
        <v>10000</v>
      </c>
      <c r="F42" s="16"/>
      <c r="G42" s="6"/>
      <c r="H42" s="25" t="s">
        <v>9</v>
      </c>
      <c r="I42" s="6"/>
      <c r="J42" s="13"/>
      <c r="K42" s="6"/>
      <c r="L42" s="16">
        <f>L31</f>
        <v>10000</v>
      </c>
      <c r="M42" s="16"/>
    </row>
    <row r="43" spans="1:13" ht="18">
      <c r="A43" s="6"/>
      <c r="B43" s="6"/>
      <c r="C43" s="6"/>
      <c r="D43" s="10" t="s">
        <v>7</v>
      </c>
      <c r="E43" s="16">
        <f>E36</f>
        <v>260</v>
      </c>
      <c r="F43" s="16"/>
      <c r="G43" s="6"/>
      <c r="H43" s="6"/>
      <c r="I43" s="6"/>
      <c r="J43" s="6"/>
      <c r="K43" s="10" t="s">
        <v>7</v>
      </c>
      <c r="L43" s="16">
        <f>L36</f>
        <v>60</v>
      </c>
      <c r="M43" s="16"/>
    </row>
    <row r="44" spans="1:13" ht="18.75" thickBot="1">
      <c r="A44" s="6"/>
      <c r="B44" s="6"/>
      <c r="C44" s="6"/>
      <c r="D44" s="10" t="s">
        <v>7</v>
      </c>
      <c r="E44" s="51">
        <f>E41</f>
        <v>2142.8</v>
      </c>
      <c r="F44" s="4"/>
      <c r="G44" s="6"/>
      <c r="H44" s="6"/>
      <c r="I44" s="6"/>
      <c r="J44" s="6"/>
      <c r="K44" s="10" t="s">
        <v>7</v>
      </c>
      <c r="L44" s="51">
        <f>L41</f>
        <v>2186.8</v>
      </c>
      <c r="M44" s="4"/>
    </row>
    <row r="45" spans="1:13" ht="26.25">
      <c r="A45" s="6"/>
      <c r="B45" s="6"/>
      <c r="C45" s="66" t="s">
        <v>10</v>
      </c>
      <c r="D45" s="66"/>
      <c r="E45" s="26">
        <f>E42-E43-E44</f>
        <v>7597.2</v>
      </c>
      <c r="F45" s="1" t="s">
        <v>2</v>
      </c>
      <c r="G45" s="27"/>
      <c r="H45" s="6"/>
      <c r="I45" s="6"/>
      <c r="J45" s="66" t="s">
        <v>10</v>
      </c>
      <c r="K45" s="66"/>
      <c r="L45" s="26">
        <f>L42-L43-L44</f>
        <v>7753.2</v>
      </c>
      <c r="M45" s="1" t="s">
        <v>2</v>
      </c>
    </row>
    <row r="48" spans="5:12" ht="12.75">
      <c r="E48" s="28" t="s">
        <v>11</v>
      </c>
      <c r="L48" s="28" t="s">
        <v>11</v>
      </c>
    </row>
    <row r="49" spans="1:12" ht="12.75">
      <c r="A49" s="29" t="s">
        <v>12</v>
      </c>
      <c r="C49" s="6"/>
      <c r="D49" s="30" t="s">
        <v>13</v>
      </c>
      <c r="E49" s="16">
        <f>E31*33%</f>
        <v>3300</v>
      </c>
      <c r="H49" s="29" t="s">
        <v>12</v>
      </c>
      <c r="J49" s="6"/>
      <c r="K49" s="30" t="s">
        <v>13</v>
      </c>
      <c r="L49" s="16">
        <f>L31*33%</f>
        <v>3300</v>
      </c>
    </row>
    <row r="50" spans="1:12" ht="12.75">
      <c r="A50" s="31" t="s">
        <v>43</v>
      </c>
      <c r="C50" s="6"/>
      <c r="D50" s="30" t="s">
        <v>13</v>
      </c>
      <c r="E50" s="16">
        <f>E31*0.3%</f>
        <v>30</v>
      </c>
      <c r="H50" s="31" t="s">
        <v>43</v>
      </c>
      <c r="J50" s="6"/>
      <c r="K50" s="30" t="s">
        <v>13</v>
      </c>
      <c r="L50" s="16">
        <f>L31*0.3%</f>
        <v>30</v>
      </c>
    </row>
    <row r="51" spans="1:12" ht="18">
      <c r="A51" s="20" t="s">
        <v>14</v>
      </c>
      <c r="B51" s="25"/>
      <c r="D51" s="30" t="s">
        <v>4</v>
      </c>
      <c r="E51" s="14">
        <f>E31+E49+E50</f>
        <v>13330</v>
      </c>
      <c r="H51" s="20" t="s">
        <v>14</v>
      </c>
      <c r="I51" s="25"/>
      <c r="K51" s="30" t="s">
        <v>4</v>
      </c>
      <c r="L51" s="14">
        <f>L31+L49+L50</f>
        <v>13330</v>
      </c>
    </row>
  </sheetData>
  <sheetProtection/>
  <mergeCells count="8">
    <mergeCell ref="C45:D45"/>
    <mergeCell ref="J45:K45"/>
    <mergeCell ref="B4:D4"/>
    <mergeCell ref="I4:K4"/>
    <mergeCell ref="C18:D18"/>
    <mergeCell ref="J18:K18"/>
    <mergeCell ref="B31:D31"/>
    <mergeCell ref="I31:K31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6">
      <selection activeCell="A1" sqref="A1:IV16384"/>
    </sheetView>
  </sheetViews>
  <sheetFormatPr defaultColWidth="9.140625" defaultRowHeight="12.75"/>
  <cols>
    <col min="1" max="1" width="36.421875" style="0" bestFit="1" customWidth="1"/>
    <col min="2" max="2" width="8.00390625" style="0" bestFit="1" customWidth="1"/>
    <col min="3" max="3" width="7.7109375" style="0" bestFit="1" customWidth="1"/>
    <col min="4" max="4" width="8.57421875" style="0" customWidth="1"/>
    <col min="5" max="5" width="14.421875" style="0" customWidth="1"/>
    <col min="6" max="6" width="10.8515625" style="0" customWidth="1"/>
    <col min="7" max="7" width="1.57421875" style="0" customWidth="1"/>
    <col min="8" max="8" width="35.28125" style="0" bestFit="1" customWidth="1"/>
    <col min="9" max="9" width="8.00390625" style="0" customWidth="1"/>
    <col min="10" max="10" width="7.8515625" style="0" customWidth="1"/>
    <col min="11" max="11" width="8.00390625" style="0" customWidth="1"/>
    <col min="12" max="12" width="14.421875" style="0" customWidth="1"/>
  </cols>
  <sheetData>
    <row r="1" ht="12.75">
      <c r="A1" s="50" t="s">
        <v>36</v>
      </c>
    </row>
    <row r="3" spans="1:12" ht="12.75">
      <c r="A3" s="47" t="s">
        <v>32</v>
      </c>
      <c r="B3" s="48"/>
      <c r="C3" s="48"/>
      <c r="D3" s="48"/>
      <c r="E3" s="48"/>
      <c r="H3" s="47" t="s">
        <v>33</v>
      </c>
      <c r="I3" s="49"/>
      <c r="J3" s="49"/>
      <c r="K3" s="49"/>
      <c r="L3" s="49"/>
    </row>
    <row r="4" spans="1:13" ht="20.25">
      <c r="A4" s="1" t="s">
        <v>0</v>
      </c>
      <c r="B4" s="69" t="s">
        <v>1</v>
      </c>
      <c r="C4" s="69"/>
      <c r="D4" s="69"/>
      <c r="E4" s="2">
        <v>1500</v>
      </c>
      <c r="F4" s="1" t="s">
        <v>2</v>
      </c>
      <c r="G4" s="3"/>
      <c r="H4" s="1" t="s">
        <v>0</v>
      </c>
      <c r="I4" s="69" t="s">
        <v>1</v>
      </c>
      <c r="J4" s="69"/>
      <c r="K4" s="69"/>
      <c r="L4" s="2">
        <v>1500</v>
      </c>
      <c r="M4" s="1" t="s">
        <v>2</v>
      </c>
    </row>
    <row r="5" spans="1:13" ht="12.7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</row>
    <row r="7" spans="1:13" ht="18">
      <c r="A7" s="7" t="s">
        <v>3</v>
      </c>
      <c r="B7" s="8" t="s">
        <v>41</v>
      </c>
      <c r="C7" s="9">
        <f>E4</f>
        <v>1500</v>
      </c>
      <c r="D7" s="10" t="s">
        <v>4</v>
      </c>
      <c r="E7" s="16">
        <f>0.6%*E4</f>
        <v>9</v>
      </c>
      <c r="F7" s="6"/>
      <c r="H7" s="7" t="s">
        <v>3</v>
      </c>
      <c r="I7" s="8" t="s">
        <v>41</v>
      </c>
      <c r="J7" s="9">
        <f>L4</f>
        <v>1500</v>
      </c>
      <c r="K7" s="10" t="s">
        <v>4</v>
      </c>
      <c r="L7" s="16">
        <f>J7*0.6%</f>
        <v>9</v>
      </c>
      <c r="M7" s="6"/>
    </row>
    <row r="8" spans="1:13" ht="18.75" thickBot="1">
      <c r="A8" s="7" t="s">
        <v>31</v>
      </c>
      <c r="B8" s="8" t="s">
        <v>42</v>
      </c>
      <c r="C8" s="9">
        <f>E4</f>
        <v>1500</v>
      </c>
      <c r="D8" s="10" t="s">
        <v>4</v>
      </c>
      <c r="E8" s="51">
        <f>C8*2%</f>
        <v>30</v>
      </c>
      <c r="F8" s="4"/>
      <c r="H8" s="7"/>
      <c r="I8" s="8"/>
      <c r="J8" s="9"/>
      <c r="K8" s="10"/>
      <c r="L8" s="11"/>
      <c r="M8" s="4"/>
    </row>
    <row r="9" spans="1:13" ht="18">
      <c r="A9" s="12" t="s">
        <v>5</v>
      </c>
      <c r="B9" s="13"/>
      <c r="C9" s="13"/>
      <c r="D9" s="10"/>
      <c r="E9" s="14">
        <f>SUM(E7:E8)</f>
        <v>39</v>
      </c>
      <c r="F9" s="14"/>
      <c r="H9" s="12" t="s">
        <v>5</v>
      </c>
      <c r="I9" s="13"/>
      <c r="J9" s="13"/>
      <c r="K9" s="10"/>
      <c r="L9" s="14">
        <f>SUM(L7:L8)</f>
        <v>9</v>
      </c>
      <c r="M9" s="14"/>
    </row>
    <row r="10" spans="1:13" ht="18">
      <c r="A10" s="7" t="s">
        <v>6</v>
      </c>
      <c r="B10" s="15">
        <v>2000</v>
      </c>
      <c r="C10" s="13"/>
      <c r="D10" s="10"/>
      <c r="E10" s="16">
        <f>E4</f>
        <v>1500</v>
      </c>
      <c r="F10" s="16"/>
      <c r="G10" s="6"/>
      <c r="H10" s="7" t="s">
        <v>6</v>
      </c>
      <c r="I10" s="15">
        <v>2000</v>
      </c>
      <c r="J10" s="13"/>
      <c r="K10" s="10"/>
      <c r="L10" s="16">
        <f>L4</f>
        <v>1500</v>
      </c>
      <c r="M10" s="16"/>
    </row>
    <row r="11" spans="1:13" ht="18">
      <c r="A11" s="7"/>
      <c r="B11" s="15"/>
      <c r="C11" s="13"/>
      <c r="D11" s="10"/>
      <c r="E11" s="16"/>
      <c r="F11" s="16"/>
      <c r="G11" s="6"/>
      <c r="H11" s="7"/>
      <c r="I11" s="15"/>
      <c r="J11" s="13"/>
      <c r="K11" s="10"/>
      <c r="L11" s="16"/>
      <c r="M11" s="16"/>
    </row>
    <row r="12" spans="1:13" ht="18">
      <c r="A12" s="7" t="s">
        <v>39</v>
      </c>
      <c r="B12" s="15">
        <f>B10-E4</f>
        <v>500</v>
      </c>
      <c r="C12" s="13"/>
      <c r="D12" s="20"/>
      <c r="E12" s="14"/>
      <c r="F12" s="14"/>
      <c r="G12" s="6"/>
      <c r="H12" s="7" t="s">
        <v>39</v>
      </c>
      <c r="I12" s="15">
        <f>I10-L4</f>
        <v>500</v>
      </c>
      <c r="J12" s="13"/>
      <c r="K12" s="20"/>
      <c r="L12" s="14"/>
      <c r="M12" s="14"/>
    </row>
    <row r="13" spans="1:13" ht="18">
      <c r="A13" s="53" t="s">
        <v>40</v>
      </c>
      <c r="B13" s="13"/>
      <c r="C13" s="13"/>
      <c r="D13" s="20"/>
      <c r="E13" s="14"/>
      <c r="F13" s="14"/>
      <c r="G13" s="6"/>
      <c r="H13" s="6"/>
      <c r="I13" s="13"/>
      <c r="J13" s="13"/>
      <c r="K13" s="20"/>
      <c r="L13" s="14"/>
      <c r="M13" s="14"/>
    </row>
    <row r="14" spans="1:13" ht="18.75" thickBot="1">
      <c r="A14" s="21" t="s">
        <v>8</v>
      </c>
      <c r="B14" s="22" t="s">
        <v>48</v>
      </c>
      <c r="C14" s="23">
        <f>E12</f>
        <v>0</v>
      </c>
      <c r="D14" s="24" t="s">
        <v>4</v>
      </c>
      <c r="E14" s="51">
        <f>C14*22%</f>
        <v>0</v>
      </c>
      <c r="F14" s="4"/>
      <c r="G14" s="6"/>
      <c r="H14" s="21" t="s">
        <v>8</v>
      </c>
      <c r="I14" s="22" t="s">
        <v>48</v>
      </c>
      <c r="J14" s="23">
        <f>L12</f>
        <v>0</v>
      </c>
      <c r="K14" s="24" t="s">
        <v>4</v>
      </c>
      <c r="L14" s="51">
        <f>J14*22%</f>
        <v>0</v>
      </c>
      <c r="M14" s="4"/>
    </row>
    <row r="15" spans="1:13" ht="18">
      <c r="A15" s="25" t="s">
        <v>9</v>
      </c>
      <c r="B15" s="6"/>
      <c r="C15" s="13"/>
      <c r="D15" s="6"/>
      <c r="E15" s="16">
        <f>E4</f>
        <v>1500</v>
      </c>
      <c r="F15" s="16"/>
      <c r="G15" s="6"/>
      <c r="H15" s="25" t="s">
        <v>9</v>
      </c>
      <c r="I15" s="6"/>
      <c r="J15" s="13"/>
      <c r="K15" s="6"/>
      <c r="L15" s="16">
        <f>L4</f>
        <v>1500</v>
      </c>
      <c r="M15" s="16"/>
    </row>
    <row r="16" spans="1:13" ht="18">
      <c r="A16" s="6"/>
      <c r="B16" s="6"/>
      <c r="C16" s="6"/>
      <c r="D16" s="10" t="s">
        <v>7</v>
      </c>
      <c r="E16" s="16">
        <f>E9</f>
        <v>39</v>
      </c>
      <c r="F16" s="16"/>
      <c r="G16" s="6"/>
      <c r="H16" s="6"/>
      <c r="I16" s="6"/>
      <c r="J16" s="6"/>
      <c r="K16" s="10" t="s">
        <v>7</v>
      </c>
      <c r="L16" s="16">
        <f>L9</f>
        <v>9</v>
      </c>
      <c r="M16" s="16"/>
    </row>
    <row r="17" spans="1:13" ht="18.75" thickBot="1">
      <c r="A17" s="6"/>
      <c r="B17" s="6"/>
      <c r="C17" s="6"/>
      <c r="D17" s="10" t="s">
        <v>7</v>
      </c>
      <c r="E17" s="51">
        <f>E14</f>
        <v>0</v>
      </c>
      <c r="F17" s="4"/>
      <c r="G17" s="6"/>
      <c r="H17" s="6"/>
      <c r="I17" s="6"/>
      <c r="J17" s="6"/>
      <c r="K17" s="10" t="s">
        <v>7</v>
      </c>
      <c r="L17" s="51">
        <f>L14</f>
        <v>0</v>
      </c>
      <c r="M17" s="4"/>
    </row>
    <row r="18" spans="1:13" ht="26.25">
      <c r="A18" s="6"/>
      <c r="B18" s="6"/>
      <c r="C18" s="66" t="s">
        <v>10</v>
      </c>
      <c r="D18" s="66"/>
      <c r="E18" s="26">
        <f>E15-E16-E17</f>
        <v>1461</v>
      </c>
      <c r="F18" s="1" t="s">
        <v>2</v>
      </c>
      <c r="G18" s="27"/>
      <c r="H18" s="6"/>
      <c r="I18" s="6"/>
      <c r="J18" s="66" t="s">
        <v>10</v>
      </c>
      <c r="K18" s="66"/>
      <c r="L18" s="26">
        <f>L15-L16-L17</f>
        <v>1491</v>
      </c>
      <c r="M18" s="1" t="s">
        <v>2</v>
      </c>
    </row>
    <row r="21" spans="5:12" ht="12.75">
      <c r="E21" s="28" t="s">
        <v>11</v>
      </c>
      <c r="L21" s="28" t="s">
        <v>11</v>
      </c>
    </row>
    <row r="22" spans="1:12" ht="12.75">
      <c r="A22" s="29" t="s">
        <v>12</v>
      </c>
      <c r="C22" s="6"/>
      <c r="D22" s="30" t="s">
        <v>13</v>
      </c>
      <c r="E22" s="16">
        <f>E4*33%</f>
        <v>495</v>
      </c>
      <c r="H22" s="29" t="s">
        <v>12</v>
      </c>
      <c r="J22" s="6"/>
      <c r="K22" s="30" t="s">
        <v>13</v>
      </c>
      <c r="L22" s="16">
        <f>L4*33%</f>
        <v>495</v>
      </c>
    </row>
    <row r="23" spans="1:12" ht="12.75">
      <c r="A23" s="31" t="s">
        <v>43</v>
      </c>
      <c r="C23" s="6"/>
      <c r="D23" s="30" t="s">
        <v>13</v>
      </c>
      <c r="E23" s="16">
        <f>E4*0.3%</f>
        <v>4.5</v>
      </c>
      <c r="H23" s="31" t="s">
        <v>43</v>
      </c>
      <c r="J23" s="6"/>
      <c r="K23" s="30" t="s">
        <v>13</v>
      </c>
      <c r="L23" s="16">
        <f>L4*0.3%</f>
        <v>4.5</v>
      </c>
    </row>
    <row r="24" spans="1:12" ht="18">
      <c r="A24" s="20" t="s">
        <v>14</v>
      </c>
      <c r="B24" s="25"/>
      <c r="D24" s="30" t="s">
        <v>4</v>
      </c>
      <c r="E24" s="14">
        <f>E4+E22+E23</f>
        <v>1999.5</v>
      </c>
      <c r="H24" s="20" t="s">
        <v>14</v>
      </c>
      <c r="I24" s="25"/>
      <c r="K24" s="30" t="s">
        <v>4</v>
      </c>
      <c r="L24" s="14">
        <f>L4+L22+L23</f>
        <v>1999.5</v>
      </c>
    </row>
    <row r="30" spans="1:12" ht="12.75">
      <c r="A30" s="47" t="s">
        <v>34</v>
      </c>
      <c r="B30" s="48"/>
      <c r="C30" s="48"/>
      <c r="D30" s="48"/>
      <c r="E30" s="48"/>
      <c r="H30" s="47" t="s">
        <v>35</v>
      </c>
      <c r="I30" s="49"/>
      <c r="J30" s="49"/>
      <c r="K30" s="49"/>
      <c r="L30" s="49"/>
    </row>
    <row r="31" spans="1:13" ht="20.25">
      <c r="A31" s="1" t="s">
        <v>0</v>
      </c>
      <c r="B31" s="69" t="s">
        <v>1</v>
      </c>
      <c r="C31" s="69"/>
      <c r="D31" s="69"/>
      <c r="E31" s="2">
        <v>1500</v>
      </c>
      <c r="F31" s="1" t="s">
        <v>2</v>
      </c>
      <c r="G31" s="3"/>
      <c r="H31" s="1" t="s">
        <v>0</v>
      </c>
      <c r="I31" s="69" t="s">
        <v>1</v>
      </c>
      <c r="J31" s="69"/>
      <c r="K31" s="69"/>
      <c r="L31" s="2">
        <v>1500</v>
      </c>
      <c r="M31" s="1" t="s">
        <v>2</v>
      </c>
    </row>
    <row r="32" spans="1:13" ht="12.75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H33" s="6"/>
      <c r="I33" s="6"/>
      <c r="J33" s="6"/>
      <c r="K33" s="6"/>
      <c r="L33" s="6"/>
      <c r="M33" s="6"/>
    </row>
    <row r="34" spans="1:13" ht="18">
      <c r="A34" s="7" t="s">
        <v>3</v>
      </c>
      <c r="B34" s="8" t="s">
        <v>44</v>
      </c>
      <c r="C34" s="9">
        <f>E31</f>
        <v>1500</v>
      </c>
      <c r="D34" s="10" t="s">
        <v>4</v>
      </c>
      <c r="E34" s="16">
        <f>C34*0.6%</f>
        <v>9</v>
      </c>
      <c r="F34" s="6"/>
      <c r="H34" s="7" t="s">
        <v>3</v>
      </c>
      <c r="I34" s="8" t="s">
        <v>41</v>
      </c>
      <c r="J34" s="9">
        <f>L31</f>
        <v>1500</v>
      </c>
      <c r="K34" s="10" t="s">
        <v>4</v>
      </c>
      <c r="L34" s="16">
        <f>J34*0.6%</f>
        <v>9</v>
      </c>
      <c r="M34" s="6"/>
    </row>
    <row r="35" spans="1:13" ht="18.75" thickBot="1">
      <c r="A35" s="7" t="s">
        <v>31</v>
      </c>
      <c r="B35" s="8" t="s">
        <v>45</v>
      </c>
      <c r="C35" s="9">
        <f>E31</f>
        <v>1500</v>
      </c>
      <c r="D35" s="10" t="s">
        <v>4</v>
      </c>
      <c r="E35" s="51">
        <f>C35*2%</f>
        <v>30</v>
      </c>
      <c r="F35" s="4"/>
      <c r="H35" s="7"/>
      <c r="I35" s="8"/>
      <c r="J35" s="9"/>
      <c r="K35" s="10"/>
      <c r="L35" s="11"/>
      <c r="M35" s="4"/>
    </row>
    <row r="36" spans="1:13" ht="18">
      <c r="A36" s="12" t="s">
        <v>5</v>
      </c>
      <c r="B36" s="13"/>
      <c r="C36" s="13"/>
      <c r="D36" s="10"/>
      <c r="E36" s="14">
        <f>SUM(E34:E35)</f>
        <v>39</v>
      </c>
      <c r="F36" s="14"/>
      <c r="H36" s="12" t="s">
        <v>5</v>
      </c>
      <c r="I36" s="13"/>
      <c r="J36" s="13"/>
      <c r="K36" s="10"/>
      <c r="L36" s="14">
        <f>SUM(L34:L35)</f>
        <v>9</v>
      </c>
      <c r="M36" s="14"/>
    </row>
    <row r="37" spans="1:13" ht="18">
      <c r="A37" s="7" t="s">
        <v>6</v>
      </c>
      <c r="B37" s="15">
        <v>0</v>
      </c>
      <c r="C37" s="13"/>
      <c r="D37" s="10"/>
      <c r="E37" s="16">
        <f>E31</f>
        <v>1500</v>
      </c>
      <c r="F37" s="16"/>
      <c r="G37" s="6"/>
      <c r="H37" s="7" t="s">
        <v>6</v>
      </c>
      <c r="I37" s="15">
        <v>0</v>
      </c>
      <c r="J37" s="13"/>
      <c r="K37" s="10"/>
      <c r="L37" s="16">
        <f>L31</f>
        <v>1500</v>
      </c>
      <c r="M37" s="16"/>
    </row>
    <row r="38" spans="1:13" ht="18">
      <c r="A38" s="6"/>
      <c r="B38" s="13"/>
      <c r="C38" s="17"/>
      <c r="D38" s="10" t="s">
        <v>7</v>
      </c>
      <c r="E38" s="16">
        <f>E36</f>
        <v>39</v>
      </c>
      <c r="F38" s="16"/>
      <c r="G38" s="6"/>
      <c r="H38" s="6"/>
      <c r="I38" s="13"/>
      <c r="J38" s="17"/>
      <c r="K38" s="10" t="s">
        <v>7</v>
      </c>
      <c r="L38" s="16">
        <f>L36</f>
        <v>9</v>
      </c>
      <c r="M38" s="16"/>
    </row>
    <row r="39" spans="1:13" ht="18.75" thickBot="1">
      <c r="A39" s="6"/>
      <c r="B39" s="13"/>
      <c r="C39" s="13"/>
      <c r="D39" s="10" t="s">
        <v>7</v>
      </c>
      <c r="E39" s="18">
        <f>B37</f>
        <v>0</v>
      </c>
      <c r="F39" s="19"/>
      <c r="G39" s="6"/>
      <c r="H39" s="6"/>
      <c r="I39" s="13"/>
      <c r="J39" s="13"/>
      <c r="K39" s="10" t="s">
        <v>7</v>
      </c>
      <c r="L39" s="18">
        <f>I37</f>
        <v>0</v>
      </c>
      <c r="M39" s="19"/>
    </row>
    <row r="40" spans="1:13" ht="18">
      <c r="A40" s="6"/>
      <c r="B40" s="13"/>
      <c r="C40" s="13"/>
      <c r="D40" s="20"/>
      <c r="E40" s="14">
        <f>E37-E38-E39</f>
        <v>1461</v>
      </c>
      <c r="F40" s="14"/>
      <c r="G40" s="6"/>
      <c r="H40" s="6"/>
      <c r="I40" s="13"/>
      <c r="J40" s="13"/>
      <c r="K40" s="20"/>
      <c r="L40" s="14">
        <f>L37-L38-L39</f>
        <v>1491</v>
      </c>
      <c r="M40" s="14"/>
    </row>
    <row r="41" spans="1:13" ht="18.75" thickBot="1">
      <c r="A41" s="21" t="s">
        <v>8</v>
      </c>
      <c r="B41" s="22" t="s">
        <v>48</v>
      </c>
      <c r="C41" s="23">
        <f>E40</f>
        <v>1461</v>
      </c>
      <c r="D41" s="24" t="s">
        <v>4</v>
      </c>
      <c r="E41" s="51">
        <f>C41*22%</f>
        <v>321.42</v>
      </c>
      <c r="F41" s="4"/>
      <c r="G41" s="6"/>
      <c r="H41" s="21" t="s">
        <v>8</v>
      </c>
      <c r="I41" s="22" t="s">
        <v>48</v>
      </c>
      <c r="J41" s="23">
        <f>L40</f>
        <v>1491</v>
      </c>
      <c r="K41" s="24" t="s">
        <v>4</v>
      </c>
      <c r="L41" s="51">
        <f>J41*22%</f>
        <v>328.02</v>
      </c>
      <c r="M41" s="4"/>
    </row>
    <row r="42" spans="1:13" ht="18">
      <c r="A42" s="25" t="s">
        <v>9</v>
      </c>
      <c r="B42" s="6"/>
      <c r="C42" s="13"/>
      <c r="D42" s="6"/>
      <c r="E42" s="16">
        <f>E31</f>
        <v>1500</v>
      </c>
      <c r="F42" s="16"/>
      <c r="G42" s="6"/>
      <c r="H42" s="25" t="s">
        <v>9</v>
      </c>
      <c r="I42" s="6"/>
      <c r="J42" s="13"/>
      <c r="K42" s="6"/>
      <c r="L42" s="16">
        <f>L31</f>
        <v>1500</v>
      </c>
      <c r="M42" s="16"/>
    </row>
    <row r="43" spans="1:13" ht="18">
      <c r="A43" s="6"/>
      <c r="B43" s="6"/>
      <c r="C43" s="6"/>
      <c r="D43" s="10" t="s">
        <v>7</v>
      </c>
      <c r="E43" s="16">
        <f>E36</f>
        <v>39</v>
      </c>
      <c r="F43" s="16"/>
      <c r="G43" s="6"/>
      <c r="H43" s="6"/>
      <c r="I43" s="6"/>
      <c r="J43" s="6"/>
      <c r="K43" s="10" t="s">
        <v>7</v>
      </c>
      <c r="L43" s="16">
        <f>L36</f>
        <v>9</v>
      </c>
      <c r="M43" s="16"/>
    </row>
    <row r="44" spans="1:13" ht="18.75" thickBot="1">
      <c r="A44" s="6"/>
      <c r="B44" s="6"/>
      <c r="C44" s="6"/>
      <c r="D44" s="10" t="s">
        <v>7</v>
      </c>
      <c r="E44" s="51">
        <f>E41</f>
        <v>321.42</v>
      </c>
      <c r="F44" s="4"/>
      <c r="G44" s="6"/>
      <c r="H44" s="6"/>
      <c r="I44" s="6"/>
      <c r="J44" s="6"/>
      <c r="K44" s="10" t="s">
        <v>7</v>
      </c>
      <c r="L44" s="51">
        <f>L41</f>
        <v>328.02</v>
      </c>
      <c r="M44" s="4"/>
    </row>
    <row r="45" spans="1:13" ht="26.25">
      <c r="A45" s="6"/>
      <c r="B45" s="6"/>
      <c r="C45" s="66" t="s">
        <v>10</v>
      </c>
      <c r="D45" s="66"/>
      <c r="E45" s="26">
        <f>E42-E43-E44</f>
        <v>1139.58</v>
      </c>
      <c r="F45" s="1" t="s">
        <v>2</v>
      </c>
      <c r="G45" s="27"/>
      <c r="H45" s="6"/>
      <c r="I45" s="6"/>
      <c r="J45" s="66" t="s">
        <v>10</v>
      </c>
      <c r="K45" s="66"/>
      <c r="L45" s="26">
        <f>L42-L43-L44</f>
        <v>1162.98</v>
      </c>
      <c r="M45" s="1" t="s">
        <v>2</v>
      </c>
    </row>
    <row r="48" spans="5:12" ht="12.75">
      <c r="E48" s="28" t="s">
        <v>11</v>
      </c>
      <c r="L48" s="28" t="s">
        <v>11</v>
      </c>
    </row>
    <row r="49" spans="1:12" ht="12.75">
      <c r="A49" s="29" t="s">
        <v>12</v>
      </c>
      <c r="C49" s="6"/>
      <c r="D49" s="30" t="s">
        <v>13</v>
      </c>
      <c r="E49" s="16">
        <f>E31*33%</f>
        <v>495</v>
      </c>
      <c r="H49" s="29" t="s">
        <v>12</v>
      </c>
      <c r="J49" s="6"/>
      <c r="K49" s="30" t="s">
        <v>13</v>
      </c>
      <c r="L49" s="16">
        <f>L31*33%</f>
        <v>495</v>
      </c>
    </row>
    <row r="50" spans="1:12" ht="12.75">
      <c r="A50" s="31" t="s">
        <v>43</v>
      </c>
      <c r="C50" s="6"/>
      <c r="D50" s="30" t="s">
        <v>13</v>
      </c>
      <c r="E50" s="16">
        <f>E31*0.3%</f>
        <v>4.5</v>
      </c>
      <c r="H50" s="31" t="s">
        <v>43</v>
      </c>
      <c r="J50" s="6"/>
      <c r="K50" s="30" t="s">
        <v>13</v>
      </c>
      <c r="L50" s="16">
        <f>L31*0.3%</f>
        <v>4.5</v>
      </c>
    </row>
    <row r="51" spans="1:12" ht="18">
      <c r="A51" s="20" t="s">
        <v>14</v>
      </c>
      <c r="B51" s="25"/>
      <c r="D51" s="30" t="s">
        <v>4</v>
      </c>
      <c r="E51" s="14">
        <f>E31+E49+E50</f>
        <v>1999.5</v>
      </c>
      <c r="H51" s="20" t="s">
        <v>14</v>
      </c>
      <c r="I51" s="25"/>
      <c r="K51" s="30" t="s">
        <v>4</v>
      </c>
      <c r="L51" s="14">
        <f>L31+L49+L50</f>
        <v>1999.5</v>
      </c>
    </row>
  </sheetData>
  <sheetProtection/>
  <mergeCells count="8">
    <mergeCell ref="C45:D45"/>
    <mergeCell ref="J45:K45"/>
    <mergeCell ref="B4:D4"/>
    <mergeCell ref="I4:K4"/>
    <mergeCell ref="C18:D18"/>
    <mergeCell ref="J18:K18"/>
    <mergeCell ref="B31:D31"/>
    <mergeCell ref="I31:K31"/>
  </mergeCells>
  <hyperlinks>
    <hyperlink ref="A1" r:id="rId1" display="http://www.rmp.e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5.8515625" style="0" bestFit="1" customWidth="1"/>
    <col min="4" max="4" width="8.140625" style="0" customWidth="1"/>
    <col min="5" max="5" width="10.140625" style="0" bestFit="1" customWidth="1"/>
    <col min="6" max="6" width="11.7109375" style="0" bestFit="1" customWidth="1"/>
    <col min="8" max="8" width="13.140625" style="0" customWidth="1"/>
    <col min="10" max="10" width="11.8515625" style="0" bestFit="1" customWidth="1"/>
  </cols>
  <sheetData>
    <row r="2" spans="1:11" ht="12.75">
      <c r="A2" s="33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>
      <c r="A4" s="34" t="s">
        <v>17</v>
      </c>
      <c r="B4" s="35" t="s">
        <v>18</v>
      </c>
      <c r="C4" s="36" t="s">
        <v>19</v>
      </c>
      <c r="D4" s="36" t="s">
        <v>20</v>
      </c>
      <c r="E4" s="36" t="s">
        <v>21</v>
      </c>
      <c r="F4" s="36" t="s">
        <v>22</v>
      </c>
      <c r="G4" s="35" t="s">
        <v>23</v>
      </c>
      <c r="H4" s="52" t="s">
        <v>47</v>
      </c>
      <c r="I4" s="35" t="s">
        <v>24</v>
      </c>
      <c r="J4" s="36" t="s">
        <v>25</v>
      </c>
      <c r="K4" s="32"/>
    </row>
    <row r="5" spans="1:11" ht="12.75">
      <c r="A5" s="37" t="s">
        <v>29</v>
      </c>
      <c r="B5" s="37" t="s">
        <v>26</v>
      </c>
      <c r="C5" s="38">
        <f>0.33*D5</f>
        <v>3300</v>
      </c>
      <c r="D5" s="37">
        <v>10000</v>
      </c>
      <c r="E5" s="39">
        <f>D5*2%</f>
        <v>200</v>
      </c>
      <c r="F5" s="38">
        <f>D5*0.6%</f>
        <v>60</v>
      </c>
      <c r="G5" s="40">
        <f>(D5-E5-F5-2250)*21%</f>
        <v>1572.8999999999999</v>
      </c>
      <c r="H5" s="40"/>
      <c r="I5" s="38">
        <f>D5-E5-F5-G5</f>
        <v>8167.1</v>
      </c>
      <c r="J5" s="38">
        <f>D5*0.3%</f>
        <v>30</v>
      </c>
      <c r="K5" s="32" t="s">
        <v>15</v>
      </c>
    </row>
    <row r="6" spans="1:11" ht="12.75">
      <c r="A6" s="37" t="s">
        <v>30</v>
      </c>
      <c r="B6" s="37"/>
      <c r="C6" s="38">
        <f>0.33*D6</f>
        <v>3300</v>
      </c>
      <c r="D6" s="39">
        <v>10000</v>
      </c>
      <c r="E6" s="39">
        <v>0</v>
      </c>
      <c r="F6" s="38">
        <f>D6*0.6%</f>
        <v>60</v>
      </c>
      <c r="G6" s="40">
        <f>(D6-E6-F6-2250)*21%</f>
        <v>1614.8999999999999</v>
      </c>
      <c r="H6" s="40"/>
      <c r="I6" s="38">
        <f>D6-E6-F6-G6</f>
        <v>8325.1</v>
      </c>
      <c r="J6" s="38">
        <f>D6*0.3%</f>
        <v>30</v>
      </c>
      <c r="K6" s="32" t="s">
        <v>27</v>
      </c>
    </row>
    <row r="7" spans="1:11" ht="12.75">
      <c r="A7" s="37" t="s">
        <v>37</v>
      </c>
      <c r="B7" s="37"/>
      <c r="C7" s="38">
        <f>0.33*D7</f>
        <v>495</v>
      </c>
      <c r="D7" s="39">
        <v>1500</v>
      </c>
      <c r="E7" s="39">
        <f>D7*2%</f>
        <v>30</v>
      </c>
      <c r="F7" s="38">
        <f>D7*0.6%</f>
        <v>9</v>
      </c>
      <c r="G7" s="40">
        <v>0</v>
      </c>
      <c r="H7" s="40">
        <f>2250-D7</f>
        <v>750</v>
      </c>
      <c r="I7" s="38">
        <f>D7-E7-F7-G7</f>
        <v>1461</v>
      </c>
      <c r="J7" s="38">
        <f>D7*0.3%</f>
        <v>4.5</v>
      </c>
      <c r="K7" s="32" t="s">
        <v>15</v>
      </c>
    </row>
    <row r="8" spans="1:11" ht="12.75">
      <c r="A8" s="37" t="s">
        <v>38</v>
      </c>
      <c r="B8" s="41"/>
      <c r="C8" s="38">
        <f>0.33*D8</f>
        <v>495</v>
      </c>
      <c r="D8" s="39">
        <v>1500</v>
      </c>
      <c r="E8" s="39"/>
      <c r="F8" s="38">
        <f>D8*0.6%</f>
        <v>9</v>
      </c>
      <c r="G8" s="40">
        <v>0</v>
      </c>
      <c r="H8" s="40">
        <f>2250-D8</f>
        <v>750</v>
      </c>
      <c r="I8" s="38">
        <f>D8-E8-F8-G8</f>
        <v>1491</v>
      </c>
      <c r="J8" s="38">
        <f>D8*0.3%</f>
        <v>4.5</v>
      </c>
      <c r="K8" s="32" t="s">
        <v>27</v>
      </c>
    </row>
    <row r="9" spans="1:11" ht="12.75">
      <c r="A9" s="42"/>
      <c r="B9" s="41"/>
      <c r="C9" s="43"/>
      <c r="D9" s="37"/>
      <c r="E9" s="39"/>
      <c r="F9" s="38"/>
      <c r="G9" s="40"/>
      <c r="H9" s="40"/>
      <c r="I9" s="38"/>
      <c r="J9" s="38"/>
      <c r="K9" s="32"/>
    </row>
    <row r="10" spans="1:11" ht="12.75">
      <c r="A10" s="44" t="s">
        <v>28</v>
      </c>
      <c r="B10" s="45"/>
      <c r="C10" s="46">
        <f aca="true" t="shared" si="0" ref="C10:J10">SUM(C5:C9)</f>
        <v>7590</v>
      </c>
      <c r="D10" s="46">
        <f t="shared" si="0"/>
        <v>23000</v>
      </c>
      <c r="E10" s="46">
        <f t="shared" si="0"/>
        <v>230</v>
      </c>
      <c r="F10" s="46">
        <f t="shared" si="0"/>
        <v>138</v>
      </c>
      <c r="G10" s="46">
        <f t="shared" si="0"/>
        <v>3187.7999999999997</v>
      </c>
      <c r="H10" s="46"/>
      <c r="I10" s="46">
        <f t="shared" si="0"/>
        <v>19444.2</v>
      </c>
      <c r="J10" s="46">
        <f t="shared" si="0"/>
        <v>69</v>
      </c>
      <c r="K10" s="32"/>
    </row>
    <row r="11" spans="5:10" ht="12.75">
      <c r="E11" t="s">
        <v>50</v>
      </c>
      <c r="J11" t="s">
        <v>50</v>
      </c>
    </row>
    <row r="12" spans="5:10" ht="12.75">
      <c r="E12" t="s">
        <v>51</v>
      </c>
      <c r="J12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J11" sqref="J11:J12"/>
    </sheetView>
  </sheetViews>
  <sheetFormatPr defaultColWidth="9.140625" defaultRowHeight="12.75"/>
  <cols>
    <col min="1" max="1" width="15.8515625" style="0" bestFit="1" customWidth="1"/>
    <col min="4" max="4" width="8.140625" style="0" customWidth="1"/>
    <col min="5" max="5" width="10.140625" style="0" bestFit="1" customWidth="1"/>
    <col min="6" max="6" width="11.7109375" style="0" bestFit="1" customWidth="1"/>
    <col min="8" max="8" width="13.140625" style="0" customWidth="1"/>
    <col min="10" max="10" width="11.8515625" style="0" bestFit="1" customWidth="1"/>
  </cols>
  <sheetData>
    <row r="2" spans="1:11" ht="12.75">
      <c r="A2" s="33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5.5">
      <c r="A4" s="34" t="s">
        <v>17</v>
      </c>
      <c r="B4" s="35" t="s">
        <v>18</v>
      </c>
      <c r="C4" s="36" t="s">
        <v>19</v>
      </c>
      <c r="D4" s="36" t="s">
        <v>20</v>
      </c>
      <c r="E4" s="36" t="s">
        <v>21</v>
      </c>
      <c r="F4" s="36" t="s">
        <v>22</v>
      </c>
      <c r="G4" s="35" t="s">
        <v>23</v>
      </c>
      <c r="H4" s="52" t="s">
        <v>47</v>
      </c>
      <c r="I4" s="35" t="s">
        <v>24</v>
      </c>
      <c r="J4" s="36" t="s">
        <v>25</v>
      </c>
      <c r="K4" s="32"/>
    </row>
    <row r="5" spans="1:11" ht="12.75">
      <c r="A5" s="37" t="s">
        <v>29</v>
      </c>
      <c r="B5" s="37" t="s">
        <v>26</v>
      </c>
      <c r="C5" s="38">
        <f>0.33*D5</f>
        <v>3300</v>
      </c>
      <c r="D5" s="37">
        <v>10000</v>
      </c>
      <c r="E5" s="39">
        <f>D5*2%</f>
        <v>200</v>
      </c>
      <c r="F5" s="38">
        <f>D5*0.6%</f>
        <v>60</v>
      </c>
      <c r="G5" s="40">
        <f>(D5-E5-F5-2000)*22%</f>
        <v>1702.8</v>
      </c>
      <c r="H5" s="40"/>
      <c r="I5" s="38">
        <f>D5-E5-F5-G5</f>
        <v>8037.2</v>
      </c>
      <c r="J5" s="38">
        <f>D5*0.3%</f>
        <v>30</v>
      </c>
      <c r="K5" s="32" t="s">
        <v>15</v>
      </c>
    </row>
    <row r="6" spans="1:11" ht="12.75">
      <c r="A6" s="37" t="s">
        <v>30</v>
      </c>
      <c r="B6" s="37"/>
      <c r="C6" s="38">
        <f>0.33*D6</f>
        <v>3300</v>
      </c>
      <c r="D6" s="39">
        <v>10000</v>
      </c>
      <c r="E6" s="39">
        <v>0</v>
      </c>
      <c r="F6" s="38">
        <f>D6*0.6%</f>
        <v>60</v>
      </c>
      <c r="G6" s="40">
        <f>(D6-E6-F6-2000)*22%</f>
        <v>1746.8</v>
      </c>
      <c r="H6" s="40"/>
      <c r="I6" s="38">
        <f>D6-E6-F6-G6</f>
        <v>8193.2</v>
      </c>
      <c r="J6" s="38">
        <f>D6*0.3%</f>
        <v>30</v>
      </c>
      <c r="K6" s="32" t="s">
        <v>27</v>
      </c>
    </row>
    <row r="7" spans="1:11" ht="12.75">
      <c r="A7" s="37" t="s">
        <v>37</v>
      </c>
      <c r="B7" s="37"/>
      <c r="C7" s="38">
        <f>0.33*D7</f>
        <v>495</v>
      </c>
      <c r="D7" s="39">
        <v>1500</v>
      </c>
      <c r="E7" s="39">
        <f>D7*2%</f>
        <v>30</v>
      </c>
      <c r="F7" s="38">
        <f>D7*0.6%</f>
        <v>9</v>
      </c>
      <c r="G7" s="40">
        <v>0</v>
      </c>
      <c r="H7" s="40">
        <f>2000-D7</f>
        <v>500</v>
      </c>
      <c r="I7" s="38">
        <f>D7-E7-F7-G7</f>
        <v>1461</v>
      </c>
      <c r="J7" s="38">
        <f>D7*0.3%</f>
        <v>4.5</v>
      </c>
      <c r="K7" s="32" t="s">
        <v>15</v>
      </c>
    </row>
    <row r="8" spans="1:11" ht="12.75">
      <c r="A8" s="37" t="s">
        <v>38</v>
      </c>
      <c r="B8" s="41"/>
      <c r="C8" s="38">
        <f>0.33*D8</f>
        <v>495</v>
      </c>
      <c r="D8" s="39">
        <v>1500</v>
      </c>
      <c r="E8" s="39"/>
      <c r="F8" s="38">
        <f>D8*0.6%</f>
        <v>9</v>
      </c>
      <c r="G8" s="40">
        <v>0</v>
      </c>
      <c r="H8" s="40">
        <f>2000-D8</f>
        <v>500</v>
      </c>
      <c r="I8" s="38">
        <f>D8-E8-F8-G8</f>
        <v>1491</v>
      </c>
      <c r="J8" s="38">
        <f>D8*0.3%</f>
        <v>4.5</v>
      </c>
      <c r="K8" s="32" t="s">
        <v>27</v>
      </c>
    </row>
    <row r="9" spans="1:11" ht="12.75">
      <c r="A9" s="42"/>
      <c r="B9" s="41"/>
      <c r="C9" s="43"/>
      <c r="D9" s="37"/>
      <c r="E9" s="39"/>
      <c r="F9" s="38"/>
      <c r="G9" s="40"/>
      <c r="H9" s="40"/>
      <c r="I9" s="38"/>
      <c r="J9" s="38"/>
      <c r="K9" s="32"/>
    </row>
    <row r="10" spans="1:11" ht="12.75">
      <c r="A10" s="44" t="s">
        <v>28</v>
      </c>
      <c r="B10" s="45"/>
      <c r="C10" s="46">
        <f aca="true" t="shared" si="0" ref="C10:J10">SUM(C5:C9)</f>
        <v>7590</v>
      </c>
      <c r="D10" s="46">
        <f t="shared" si="0"/>
        <v>23000</v>
      </c>
      <c r="E10" s="46">
        <f t="shared" si="0"/>
        <v>230</v>
      </c>
      <c r="F10" s="46">
        <f t="shared" si="0"/>
        <v>138</v>
      </c>
      <c r="G10" s="46">
        <f t="shared" si="0"/>
        <v>3449.6</v>
      </c>
      <c r="H10" s="46"/>
      <c r="I10" s="46">
        <f t="shared" si="0"/>
        <v>19182.4</v>
      </c>
      <c r="J10" s="46">
        <f t="shared" si="0"/>
        <v>69</v>
      </c>
      <c r="K10" s="32"/>
    </row>
    <row r="11" spans="5:10" ht="12.75">
      <c r="E11" t="s">
        <v>50</v>
      </c>
      <c r="J11" t="s">
        <v>50</v>
      </c>
    </row>
    <row r="12" spans="5:10" ht="12.75">
      <c r="E12" t="s">
        <v>51</v>
      </c>
      <c r="J12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RMP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Triin Omel</dc:creator>
  <cp:keywords/>
  <dc:description/>
  <cp:lastModifiedBy>XPSM1330</cp:lastModifiedBy>
  <dcterms:created xsi:type="dcterms:W3CDTF">2004-10-31T18:00:57Z</dcterms:created>
  <dcterms:modified xsi:type="dcterms:W3CDTF">2009-08-08T06:18:46Z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